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onus Lead Budget Calculator" sheetId="1" r:id="rId4"/>
  </sheets>
</workbook>
</file>

<file path=xl/sharedStrings.xml><?xml version="1.0" encoding="utf-8"?>
<sst xmlns="http://schemas.openxmlformats.org/spreadsheetml/2006/main" uniqueCount="61">
  <si>
    <t xml:space="preserve">Blended Commission
</t>
  </si>
  <si>
    <t>Monthly Income 
Goal</t>
  </si>
  <si>
    <t>Monthly 
Production</t>
  </si>
  <si>
    <t>Weekly
Production</t>
  </si>
  <si>
    <t>Weekly Lead 
Budget</t>
  </si>
  <si>
    <t>Monthly Lead
Budget</t>
  </si>
  <si>
    <t>Monthly
 Total Income</t>
  </si>
  <si>
    <t>Annual Income 
Goal</t>
  </si>
  <si>
    <t>Annual 
Production</t>
  </si>
  <si>
    <t>Production 
Multiplier</t>
  </si>
  <si>
    <t>Weekly Submit</t>
  </si>
  <si>
    <t>Issue Rate:</t>
  </si>
  <si>
    <r>
      <rPr>
        <sz val="12"/>
        <color indexed="8"/>
        <rFont val="Montserrat Bold"/>
      </rPr>
      <t>Benchmark</t>
    </r>
    <r>
      <rPr>
        <sz val="10"/>
        <color indexed="8"/>
        <rFont val="Arial"/>
      </rPr>
      <t xml:space="preserve">
</t>
    </r>
    <r>
      <rPr>
        <sz val="12"/>
        <color indexed="8"/>
        <rFont val="Montserrat Bold"/>
      </rPr>
      <t>Full Time</t>
    </r>
  </si>
  <si>
    <t>Appts</t>
  </si>
  <si>
    <t>Leads/Week</t>
  </si>
  <si>
    <t>Type</t>
  </si>
  <si>
    <t>Contacts/Appt</t>
  </si>
  <si>
    <t>APV/Application</t>
  </si>
  <si>
    <t>Advance:</t>
  </si>
  <si>
    <t>B1</t>
  </si>
  <si>
    <t>Apps/Close</t>
  </si>
  <si>
    <t>Contract Rate:</t>
  </si>
  <si>
    <t>B2</t>
  </si>
  <si>
    <t>B3</t>
  </si>
  <si>
    <t>Apps/week</t>
  </si>
  <si>
    <t>B4</t>
  </si>
  <si>
    <t>Close Rate Impact</t>
  </si>
  <si>
    <t>Families/week</t>
  </si>
  <si>
    <t>B5</t>
  </si>
  <si>
    <t>Enter Sits</t>
  </si>
  <si>
    <t>Close Rate</t>
  </si>
  <si>
    <t>Sits/week</t>
  </si>
  <si>
    <t>Monthly Income</t>
  </si>
  <si>
    <t>Show Rate</t>
  </si>
  <si>
    <t>Your Leads/week</t>
  </si>
  <si>
    <t>Lead Investment*</t>
  </si>
  <si>
    <t>ROI</t>
  </si>
  <si>
    <t>Phone Time Est. (hr/wk)</t>
  </si>
  <si>
    <t>Appt/Hour</t>
  </si>
  <si>
    <t>Sets/week</t>
  </si>
  <si>
    <t>Cells with this fill color are weekly keys</t>
  </si>
  <si>
    <t>Cell with this fill color can be adjusted</t>
  </si>
  <si>
    <t>*Lead investment based on agent at 70% contract rate</t>
  </si>
  <si>
    <r>
      <rPr>
        <u val="single"/>
        <sz val="11"/>
        <color indexed="26"/>
        <rFont val="Montserrat Bold"/>
      </rPr>
      <t>CLICK HERE FOR STANDING BONUS LEAD ORDER FORM</t>
    </r>
  </si>
  <si>
    <t>70% GMR LEAD SPEND CALCULATOR</t>
  </si>
  <si>
    <t>TYPE</t>
  </si>
  <si>
    <t xml:space="preserve">AMOUNT = 70% </t>
  </si>
  <si>
    <t>AMOUNT</t>
  </si>
  <si>
    <t>COST</t>
  </si>
  <si>
    <t>A</t>
  </si>
  <si>
    <t>ci</t>
  </si>
  <si>
    <t xml:space="preserve">A1 </t>
  </si>
  <si>
    <t>A2</t>
  </si>
  <si>
    <t>A3</t>
  </si>
  <si>
    <t>A4</t>
  </si>
  <si>
    <t>A5</t>
  </si>
  <si>
    <t>TOTAL EST. SPEND</t>
  </si>
  <si>
    <t>75% GMR LEAD SPEND CALCULATOR</t>
  </si>
  <si>
    <t>CI</t>
  </si>
  <si>
    <t>80% GMR LEAD SPEND CALCULATOR</t>
  </si>
  <si>
    <t>85% GMR LEAD SPEND CALCULATOR</t>
  </si>
</sst>
</file>

<file path=xl/styles.xml><?xml version="1.0" encoding="utf-8"?>
<styleSheet xmlns="http://schemas.openxmlformats.org/spreadsheetml/2006/main">
  <numFmts count="11">
    <numFmt numFmtId="0" formatCode="General"/>
    <numFmt numFmtId="59" formatCode="_-&quot;$&quot;* #,##0_-;_-&quot;$&quot;* \(#,##0\)_-;_-&quot;$&quot;* &quot;-&quot;??;_-@_-"/>
    <numFmt numFmtId="60" formatCode="&quot; &quot;&quot;$&quot;* #,##0.00&quot; &quot;;&quot; &quot;&quot;$&quot;* (#,##0.00);&quot; &quot;&quot;$&quot;* &quot;-&quot;??&quot; &quot;"/>
    <numFmt numFmtId="61" formatCode="&quot;$&quot;#,##0"/>
    <numFmt numFmtId="62" formatCode="&quot;$&quot;0.00"/>
    <numFmt numFmtId="63" formatCode="#,##0.0"/>
    <numFmt numFmtId="64" formatCode="&quot;$&quot;0"/>
    <numFmt numFmtId="65" formatCode="0.0%"/>
    <numFmt numFmtId="66" formatCode="0.0"/>
    <numFmt numFmtId="67" formatCode="&quot;$&quot;#,##0.00&quot; &quot;;(&quot;$&quot;#,##0.00)"/>
    <numFmt numFmtId="68" formatCode="&quot;$&quot;#,##0&quot; &quot;;(&quot;$&quot;#,##0)"/>
  </numFmts>
  <fonts count="13">
    <font>
      <sz val="10"/>
      <color indexed="8"/>
      <name val="Arial"/>
    </font>
    <font>
      <sz val="12"/>
      <color indexed="8"/>
      <name val="Helvetica Neue"/>
    </font>
    <font>
      <sz val="15"/>
      <color indexed="8"/>
      <name val="Calibri"/>
    </font>
    <font>
      <sz val="10"/>
      <color indexed="8"/>
      <name val="Montserrat Bold"/>
    </font>
    <font>
      <b val="1"/>
      <sz val="10"/>
      <color indexed="8"/>
      <name val="Arial"/>
    </font>
    <font>
      <sz val="10"/>
      <color indexed="8"/>
      <name val="Montserrat Regular"/>
    </font>
    <font>
      <sz val="12"/>
      <color indexed="8"/>
      <name val="Montserrat Bold"/>
    </font>
    <font>
      <b val="1"/>
      <sz val="12"/>
      <color indexed="8"/>
      <name val="Arial"/>
    </font>
    <font>
      <sz val="12"/>
      <color indexed="8"/>
      <name val="Montserrat Regular"/>
    </font>
    <font>
      <sz val="11"/>
      <color indexed="8"/>
      <name val="Montserrat Bold"/>
    </font>
    <font>
      <u val="single"/>
      <sz val="11"/>
      <color indexed="26"/>
      <name val="Montserrat Bold"/>
    </font>
    <font>
      <sz val="12"/>
      <color indexed="8"/>
      <name val="Helvetica"/>
    </font>
    <font>
      <b val="1"/>
      <sz val="9"/>
      <color indexed="8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7"/>
        <bgColor auto="1"/>
      </patternFill>
    </fill>
  </fills>
  <borders count="86">
    <border>
      <left/>
      <right/>
      <top/>
      <bottom/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/>
      <top style="thick">
        <color indexed="10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10"/>
      </right>
      <top style="thick">
        <color indexed="10"/>
      </top>
      <bottom style="thin">
        <color indexed="8"/>
      </bottom>
      <diagonal/>
    </border>
    <border>
      <left style="thick">
        <color indexed="10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ck">
        <color indexed="1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10"/>
      </right>
      <top style="thin">
        <color indexed="8"/>
      </top>
      <bottom/>
      <diagonal/>
    </border>
    <border>
      <left style="thick">
        <color indexed="10"/>
      </left>
      <right style="thin">
        <color indexed="12"/>
      </right>
      <top/>
      <bottom/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 style="thin">
        <color indexed="12"/>
      </left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9"/>
      </bottom>
      <diagonal/>
    </border>
    <border>
      <left/>
      <right/>
      <top style="thin">
        <color indexed="8"/>
      </top>
      <bottom style="thin">
        <color indexed="12"/>
      </bottom>
      <diagonal/>
    </border>
    <border>
      <left/>
      <right/>
      <top style="thick">
        <color indexed="10"/>
      </top>
      <bottom/>
      <diagonal/>
    </border>
    <border>
      <left style="thick">
        <color indexed="10"/>
      </left>
      <right style="thin">
        <color indexed="12"/>
      </right>
      <top style="thick">
        <color indexed="10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ck">
        <color indexed="10"/>
      </top>
      <bottom style="thin">
        <color indexed="12"/>
      </bottom>
      <diagonal/>
    </border>
    <border>
      <left style="thin">
        <color indexed="12"/>
      </left>
      <right style="thick">
        <color indexed="10"/>
      </right>
      <top style="thick">
        <color indexed="10"/>
      </top>
      <bottom style="thin">
        <color indexed="12"/>
      </bottom>
      <diagonal/>
    </border>
    <border>
      <left style="thick">
        <color indexed="10"/>
      </left>
      <right style="thin">
        <color indexed="12"/>
      </right>
      <top style="thick">
        <color indexed="19"/>
      </top>
      <bottom style="thin">
        <color indexed="12"/>
      </bottom>
      <diagonal/>
    </border>
    <border>
      <left style="thin">
        <color indexed="12"/>
      </left>
      <right style="thick">
        <color indexed="19"/>
      </right>
      <top style="thick">
        <color indexed="19"/>
      </top>
      <bottom style="thin">
        <color indexed="12"/>
      </bottom>
      <diagonal/>
    </border>
    <border>
      <left style="thick">
        <color indexed="19"/>
      </left>
      <right style="thick">
        <color indexed="19"/>
      </right>
      <top style="thin">
        <color indexed="12"/>
      </top>
      <bottom style="thin">
        <color indexed="12"/>
      </bottom>
      <diagonal/>
    </border>
    <border>
      <left style="thick">
        <color indexed="19"/>
      </left>
      <right style="thick">
        <color indexed="10"/>
      </right>
      <top/>
      <bottom/>
      <diagonal/>
    </border>
    <border>
      <left style="thick">
        <color indexed="10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ck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ck">
        <color indexed="19"/>
      </right>
      <top style="thin">
        <color indexed="12"/>
      </top>
      <bottom style="thin">
        <color indexed="12"/>
      </bottom>
      <diagonal/>
    </border>
    <border>
      <left style="thick">
        <color indexed="10"/>
      </left>
      <right style="thin">
        <color indexed="12"/>
      </right>
      <top style="thin">
        <color indexed="12"/>
      </top>
      <bottom style="thin">
        <color indexed="2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22"/>
      </bottom>
      <diagonal/>
    </border>
    <border>
      <left style="thick">
        <color indexed="10"/>
      </left>
      <right/>
      <top style="thin">
        <color indexed="12"/>
      </top>
      <bottom style="thick">
        <color indexed="10"/>
      </bottom>
      <diagonal/>
    </border>
    <border>
      <left/>
      <right style="thin">
        <color indexed="12"/>
      </right>
      <top style="thin">
        <color indexed="12"/>
      </top>
      <bottom style="thick">
        <color indexed="10"/>
      </bottom>
      <diagonal/>
    </border>
    <border>
      <left style="thin">
        <color indexed="12"/>
      </left>
      <right style="thick">
        <color indexed="10"/>
      </right>
      <top style="thin">
        <color indexed="12"/>
      </top>
      <bottom style="thick">
        <color indexed="10"/>
      </bottom>
      <diagonal/>
    </border>
    <border>
      <left style="thick">
        <color indexed="10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12"/>
      </right>
      <top style="thin">
        <color indexed="22"/>
      </top>
      <bottom style="thin">
        <color indexed="22"/>
      </bottom>
      <diagonal/>
    </border>
    <border>
      <left style="thin">
        <color indexed="12"/>
      </left>
      <right/>
      <top style="thick">
        <color indexed="10"/>
      </top>
      <bottom/>
      <diagonal/>
    </border>
    <border>
      <left/>
      <right style="thick">
        <color indexed="19"/>
      </right>
      <top style="thick">
        <color indexed="10"/>
      </top>
      <bottom/>
      <diagonal/>
    </border>
    <border>
      <left style="thick">
        <color indexed="19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ck">
        <color indexed="19"/>
      </right>
      <top/>
      <bottom/>
      <diagonal/>
    </border>
    <border>
      <left style="thick">
        <color indexed="10"/>
      </left>
      <right style="thin">
        <color indexed="22"/>
      </right>
      <top style="thin">
        <color indexed="22"/>
      </top>
      <bottom style="thick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10"/>
      </bottom>
      <diagonal/>
    </border>
    <border>
      <left style="thin">
        <color indexed="22"/>
      </left>
      <right style="thin">
        <color indexed="12"/>
      </right>
      <top style="thin">
        <color indexed="22"/>
      </top>
      <bottom style="thick">
        <color indexed="10"/>
      </bottom>
      <diagonal/>
    </border>
    <border>
      <left style="thick">
        <color indexed="19"/>
      </left>
      <right/>
      <top/>
      <bottom/>
      <diagonal/>
    </border>
    <border>
      <left/>
      <right style="thin">
        <color indexed="12"/>
      </right>
      <top/>
      <bottom style="thick">
        <color indexed="10"/>
      </bottom>
      <diagonal/>
    </border>
    <border>
      <left style="thick">
        <color indexed="10"/>
      </left>
      <right style="thin">
        <color indexed="22"/>
      </right>
      <top style="thick">
        <color indexed="10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ck">
        <color indexed="10"/>
      </top>
      <bottom style="thin">
        <color indexed="22"/>
      </bottom>
      <diagonal/>
    </border>
    <border>
      <left style="thin">
        <color indexed="22"/>
      </left>
      <right style="thick">
        <color indexed="10"/>
      </right>
      <top style="thick">
        <color indexed="10"/>
      </top>
      <bottom style="thin">
        <color indexed="22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n">
        <color indexed="22"/>
      </bottom>
      <diagonal/>
    </border>
    <border>
      <left style="thick">
        <color indexed="10"/>
      </left>
      <right/>
      <top/>
      <bottom/>
      <diagonal/>
    </border>
    <border>
      <left style="thick">
        <color indexed="19"/>
      </left>
      <right style="thin">
        <color indexed="12"/>
      </right>
      <top style="thin">
        <color indexed="12"/>
      </top>
      <bottom style="thick">
        <color indexed="19"/>
      </bottom>
      <diagonal/>
    </border>
    <border>
      <left style="thin">
        <color indexed="12"/>
      </left>
      <right style="thick">
        <color indexed="19"/>
      </right>
      <top style="thin">
        <color indexed="12"/>
      </top>
      <bottom style="thick">
        <color indexed="19"/>
      </bottom>
      <diagonal/>
    </border>
    <border>
      <left style="thin">
        <color indexed="22"/>
      </left>
      <right style="thick">
        <color indexed="10"/>
      </right>
      <top style="thin">
        <color indexed="22"/>
      </top>
      <bottom style="thin">
        <color indexed="22"/>
      </bottom>
      <diagonal/>
    </border>
    <border>
      <left style="thick">
        <color indexed="10"/>
      </left>
      <right style="thick">
        <color indexed="10"/>
      </right>
      <top style="thin">
        <color indexed="22"/>
      </top>
      <bottom style="thin">
        <color indexed="22"/>
      </bottom>
      <diagonal/>
    </border>
    <border>
      <left/>
      <right/>
      <top style="thick">
        <color indexed="19"/>
      </top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ck">
        <color indexed="10"/>
      </right>
      <top/>
      <bottom/>
      <diagonal/>
    </border>
    <border>
      <left style="thin">
        <color indexed="12"/>
      </left>
      <right style="thick">
        <color indexed="10"/>
      </right>
      <top/>
      <bottom/>
      <diagonal/>
    </border>
    <border>
      <left style="thick">
        <color indexed="10"/>
      </left>
      <right style="thick">
        <color indexed="10"/>
      </right>
      <top style="thin">
        <color indexed="12"/>
      </top>
      <bottom style="thin">
        <color indexed="12"/>
      </bottom>
      <diagonal/>
    </border>
    <border>
      <left style="thick">
        <color indexed="10"/>
      </left>
      <right style="thick">
        <color indexed="10"/>
      </right>
      <top/>
      <bottom/>
      <diagonal/>
    </border>
    <border>
      <left style="thick">
        <color indexed="10"/>
      </left>
      <right style="thin">
        <color indexed="12"/>
      </right>
      <top style="thin">
        <color indexed="12"/>
      </top>
      <bottom style="thick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ck">
        <color indexed="10"/>
      </bottom>
      <diagonal/>
    </border>
    <border>
      <left style="thick">
        <color indexed="10"/>
      </left>
      <right style="thick">
        <color indexed="10"/>
      </right>
      <top/>
      <bottom style="thin">
        <color indexed="12"/>
      </bottom>
      <diagonal/>
    </border>
    <border>
      <left style="thin">
        <color indexed="22"/>
      </left>
      <right style="thick">
        <color indexed="10"/>
      </right>
      <top style="thin">
        <color indexed="22"/>
      </top>
      <bottom style="thick">
        <color indexed="10"/>
      </bottom>
      <diagonal/>
    </border>
    <border>
      <left style="thick">
        <color indexed="10"/>
      </left>
      <right style="thick">
        <color indexed="10"/>
      </right>
      <top style="thin">
        <color indexed="22"/>
      </top>
      <bottom style="thick">
        <color indexed="10"/>
      </bottom>
      <diagonal/>
    </border>
    <border>
      <left/>
      <right style="thin">
        <color indexed="12"/>
      </right>
      <top style="thick">
        <color indexed="10"/>
      </top>
      <bottom/>
      <diagonal/>
    </border>
    <border>
      <left style="thick">
        <color indexed="10"/>
      </left>
      <right/>
      <top style="thick">
        <color indexed="10"/>
      </top>
      <bottom style="thick">
        <color indexed="10"/>
      </bottom>
      <diagonal/>
    </border>
    <border>
      <left/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8"/>
      </bottom>
      <diagonal/>
    </border>
    <border>
      <left style="thin">
        <color indexed="12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76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3" fillId="2" borderId="1" applyNumberFormat="0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 wrapText="1"/>
    </xf>
    <xf numFmtId="49" fontId="4" fillId="2" borderId="3" applyNumberFormat="1" applyFont="1" applyFill="1" applyBorder="1" applyAlignment="1" applyProtection="0">
      <alignment horizontal="center" vertical="bottom" wrapText="1"/>
    </xf>
    <xf numFmtId="0" fontId="5" fillId="2" borderId="2" applyNumberFormat="0" applyFont="1" applyFill="1" applyBorder="1" applyAlignment="1" applyProtection="0">
      <alignment vertical="bottom"/>
    </xf>
    <xf numFmtId="49" fontId="3" fillId="2" borderId="4" applyNumberFormat="1" applyFont="1" applyFill="1" applyBorder="1" applyAlignment="1" applyProtection="0">
      <alignment horizontal="center" vertical="bottom" wrapText="1"/>
    </xf>
    <xf numFmtId="0" fontId="3" fillId="3" borderId="5" applyNumberFormat="0" applyFont="1" applyFill="1" applyBorder="1" applyAlignment="1" applyProtection="0">
      <alignment vertical="bottom"/>
    </xf>
    <xf numFmtId="0" fontId="0" fillId="3" borderId="6" applyNumberFormat="0" applyFont="1" applyFill="1" applyBorder="1" applyAlignment="1" applyProtection="0">
      <alignment vertical="bottom"/>
    </xf>
    <xf numFmtId="0" fontId="0" fillId="3" borderId="7" applyNumberFormat="0" applyFont="1" applyFill="1" applyBorder="1" applyAlignment="1" applyProtection="0">
      <alignment vertical="bottom"/>
    </xf>
    <xf numFmtId="0" fontId="0" fillId="3" borderId="8" applyNumberFormat="0" applyFont="1" applyFill="1" applyBorder="1" applyAlignment="1" applyProtection="0">
      <alignment vertical="bottom"/>
    </xf>
    <xf numFmtId="0" fontId="3" fillId="2" borderId="9" applyNumberFormat="0" applyFont="1" applyFill="1" applyBorder="1" applyAlignment="1" applyProtection="0">
      <alignment horizontal="center" vertical="bottom"/>
    </xf>
    <xf numFmtId="9" fontId="3" fillId="4" borderId="10" applyNumberFormat="1" applyFont="1" applyFill="1" applyBorder="1" applyAlignment="1" applyProtection="0">
      <alignment horizontal="center" vertical="bottom"/>
    </xf>
    <xf numFmtId="59" fontId="6" fillId="5" borderId="10" applyNumberFormat="1" applyFont="1" applyFill="1" applyBorder="1" applyAlignment="1" applyProtection="0">
      <alignment vertical="bottom"/>
    </xf>
    <xf numFmtId="59" fontId="6" fillId="6" borderId="10" applyNumberFormat="1" applyFont="1" applyFill="1" applyBorder="1" applyAlignment="1" applyProtection="0">
      <alignment vertical="bottom"/>
    </xf>
    <xf numFmtId="60" fontId="7" fillId="7" borderId="11" applyNumberFormat="1" applyFont="1" applyFill="1" applyBorder="1" applyAlignment="1" applyProtection="0">
      <alignment vertical="bottom"/>
    </xf>
    <xf numFmtId="0" fontId="5" fillId="8" borderId="10" applyNumberFormat="0" applyFont="1" applyFill="1" applyBorder="1" applyAlignment="1" applyProtection="0">
      <alignment vertical="bottom"/>
    </xf>
    <xf numFmtId="60" fontId="8" fillId="9" borderId="12" applyNumberFormat="1" applyFont="1" applyFill="1" applyBorder="1" applyAlignment="1" applyProtection="0">
      <alignment vertical="bottom"/>
    </xf>
    <xf numFmtId="60" fontId="8" fillId="9" borderId="13" applyNumberFormat="1" applyFont="1" applyFill="1" applyBorder="1" applyAlignment="1" applyProtection="0">
      <alignment vertical="bottom"/>
    </xf>
    <xf numFmtId="59" fontId="8" fillId="9" borderId="14" applyNumberFormat="1" applyFont="1" applyFill="1" applyBorder="1" applyAlignment="1" applyProtection="0">
      <alignment vertical="bottom"/>
    </xf>
    <xf numFmtId="2" fontId="5" fillId="9" borderId="15" applyNumberFormat="1" applyFont="1" applyFill="1" applyBorder="1" applyAlignment="1" applyProtection="0">
      <alignment horizontal="center" vertical="bottom"/>
    </xf>
    <xf numFmtId="0" fontId="3" fillId="3" borderId="16" applyNumberFormat="0" applyFont="1" applyFill="1" applyBorder="1" applyAlignment="1" applyProtection="0">
      <alignment vertical="bottom"/>
    </xf>
    <xf numFmtId="0" fontId="0" fillId="3" borderId="17" applyNumberFormat="0" applyFont="1" applyFill="1" applyBorder="1" applyAlignment="1" applyProtection="0">
      <alignment vertical="bottom"/>
    </xf>
    <xf numFmtId="0" fontId="0" fillId="3" borderId="18" applyNumberFormat="0" applyFont="1" applyFill="1" applyBorder="1" applyAlignment="1" applyProtection="0">
      <alignment vertical="bottom"/>
    </xf>
    <xf numFmtId="0" fontId="0" fillId="3" borderId="19" applyNumberFormat="0" applyFont="1" applyFill="1" applyBorder="1" applyAlignment="1" applyProtection="0">
      <alignment vertical="bottom"/>
    </xf>
    <xf numFmtId="0" fontId="3" fillId="2" borderId="20" applyNumberFormat="0" applyFont="1" applyFill="1" applyBorder="1" applyAlignment="1" applyProtection="0">
      <alignment horizontal="center" vertical="bottom"/>
    </xf>
    <xf numFmtId="0" fontId="6" fillId="2" borderId="21" applyNumberFormat="0" applyFont="1" applyFill="1" applyBorder="1" applyAlignment="1" applyProtection="0">
      <alignment horizontal="center" vertical="bottom"/>
    </xf>
    <xf numFmtId="60" fontId="6" fillId="2" borderId="21" applyNumberFormat="1" applyFont="1" applyFill="1" applyBorder="1" applyAlignment="1" applyProtection="0">
      <alignment vertical="bottom"/>
    </xf>
    <xf numFmtId="60" fontId="7" fillId="2" borderId="3" applyNumberFormat="1" applyFont="1" applyFill="1" applyBorder="1" applyAlignment="1" applyProtection="0">
      <alignment vertical="bottom"/>
    </xf>
    <xf numFmtId="0" fontId="8" fillId="2" borderId="21" applyNumberFormat="0" applyFont="1" applyFill="1" applyBorder="1" applyAlignment="1" applyProtection="0">
      <alignment vertical="bottom"/>
    </xf>
    <xf numFmtId="0" fontId="3" fillId="2" borderId="22" applyNumberFormat="0" applyFont="1" applyFill="1" applyBorder="1" applyAlignment="1" applyProtection="0">
      <alignment vertical="bottom"/>
    </xf>
    <xf numFmtId="0" fontId="6" fillId="3" borderId="23" applyNumberFormat="0" applyFont="1" applyFill="1" applyBorder="1" applyAlignment="1" applyProtection="0">
      <alignment horizontal="center" vertical="bottom"/>
    </xf>
    <xf numFmtId="0" fontId="6" fillId="3" borderId="24" applyNumberFormat="0" applyFont="1" applyFill="1" applyBorder="1" applyAlignment="1" applyProtection="0">
      <alignment horizontal="center" vertical="bottom"/>
    </xf>
    <xf numFmtId="60" fontId="6" fillId="3" borderId="24" applyNumberFormat="1" applyFont="1" applyFill="1" applyBorder="1" applyAlignment="1" applyProtection="0">
      <alignment vertical="bottom"/>
    </xf>
    <xf numFmtId="60" fontId="6" fillId="3" borderId="25" applyNumberFormat="1" applyFont="1" applyFill="1" applyBorder="1" applyAlignment="1" applyProtection="0">
      <alignment vertical="bottom"/>
    </xf>
    <xf numFmtId="60" fontId="7" fillId="3" borderId="26" applyNumberFormat="1" applyFont="1" applyFill="1" applyBorder="1" applyAlignment="1" applyProtection="0">
      <alignment vertical="bottom"/>
    </xf>
    <xf numFmtId="0" fontId="8" fillId="3" borderId="27" applyNumberFormat="0" applyFont="1" applyFill="1" applyBorder="1" applyAlignment="1" applyProtection="0">
      <alignment vertical="bottom"/>
    </xf>
    <xf numFmtId="0" fontId="8" fillId="3" borderId="24" applyNumberFormat="0" applyFont="1" applyFill="1" applyBorder="1" applyAlignment="1" applyProtection="0">
      <alignment vertical="bottom"/>
    </xf>
    <xf numFmtId="0" fontId="3" fillId="3" borderId="24" applyNumberFormat="0" applyFont="1" applyFill="1" applyBorder="1" applyAlignment="1" applyProtection="0">
      <alignment vertical="bottom"/>
    </xf>
    <xf numFmtId="0" fontId="8" fillId="3" borderId="19" applyNumberFormat="0" applyFont="1" applyFill="1" applyBorder="1" applyAlignment="1" applyProtection="0">
      <alignment vertical="bottom"/>
    </xf>
    <xf numFmtId="49" fontId="6" fillId="3" borderId="28" applyNumberFormat="1" applyFont="1" applyFill="1" applyBorder="1" applyAlignment="1" applyProtection="0">
      <alignment horizontal="center" vertical="bottom"/>
    </xf>
    <xf numFmtId="0" fontId="0" fillId="3" borderId="29" applyNumberFormat="0" applyFont="1" applyFill="1" applyBorder="1" applyAlignment="1" applyProtection="0">
      <alignment vertical="bottom"/>
    </xf>
    <xf numFmtId="61" fontId="6" fillId="10" borderId="30" applyNumberFormat="1" applyFont="1" applyFill="1" applyBorder="1" applyAlignment="1" applyProtection="0">
      <alignment horizontal="center" vertical="bottom"/>
    </xf>
    <xf numFmtId="49" fontId="6" fillId="9" borderId="31" applyNumberFormat="1" applyFont="1" applyFill="1" applyBorder="1" applyAlignment="1" applyProtection="0">
      <alignment horizontal="right" vertical="bottom"/>
    </xf>
    <xf numFmtId="9" fontId="6" fillId="4" borderId="32" applyNumberFormat="1" applyFont="1" applyFill="1" applyBorder="1" applyAlignment="1" applyProtection="0">
      <alignment horizontal="center" vertical="bottom"/>
    </xf>
    <xf numFmtId="60" fontId="7" fillId="3" borderId="33" applyNumberFormat="1" applyFont="1" applyFill="1" applyBorder="1" applyAlignment="1" applyProtection="0">
      <alignment vertical="bottom"/>
    </xf>
    <xf numFmtId="0" fontId="8" fillId="3" borderId="34" applyNumberFormat="0" applyFont="1" applyFill="1" applyBorder="1" applyAlignment="1" applyProtection="0">
      <alignment vertical="bottom"/>
    </xf>
    <xf numFmtId="49" fontId="6" fillId="11" borderId="28" applyNumberFormat="1" applyFont="1" applyFill="1" applyBorder="1" applyAlignment="1" applyProtection="0">
      <alignment horizontal="center" vertical="center" wrapText="1"/>
    </xf>
    <xf numFmtId="49" fontId="6" fillId="11" borderId="29" applyNumberFormat="1" applyFont="1" applyFill="1" applyBorder="1" applyAlignment="1" applyProtection="0">
      <alignment horizontal="center" vertical="bottom"/>
    </xf>
    <xf numFmtId="49" fontId="6" fillId="11" borderId="29" applyNumberFormat="1" applyFont="1" applyFill="1" applyBorder="1" applyAlignment="1" applyProtection="0">
      <alignment vertical="bottom"/>
    </xf>
    <xf numFmtId="49" fontId="6" fillId="11" borderId="30" applyNumberFormat="1" applyFont="1" applyFill="1" applyBorder="1" applyAlignment="1" applyProtection="0">
      <alignment horizontal="center" vertical="center" wrapText="1"/>
    </xf>
    <xf numFmtId="0" fontId="6" fillId="3" borderId="16" applyNumberFormat="0" applyFont="1" applyFill="1" applyBorder="1" applyAlignment="1" applyProtection="0">
      <alignment vertical="bottom"/>
    </xf>
    <xf numFmtId="49" fontId="6" fillId="3" borderId="35" applyNumberFormat="1" applyFont="1" applyFill="1" applyBorder="1" applyAlignment="1" applyProtection="0">
      <alignment horizontal="center" vertical="bottom"/>
    </xf>
    <xf numFmtId="0" fontId="0" fillId="3" borderId="36" applyNumberFormat="0" applyFont="1" applyFill="1" applyBorder="1" applyAlignment="1" applyProtection="0">
      <alignment vertical="bottom"/>
    </xf>
    <xf numFmtId="61" fontId="6" fillId="4" borderId="37" applyNumberFormat="1" applyFont="1" applyFill="1" applyBorder="1" applyAlignment="1" applyProtection="0">
      <alignment horizontal="center" vertical="bottom"/>
    </xf>
    <xf numFmtId="49" fontId="6" fillId="9" borderId="35" applyNumberFormat="1" applyFont="1" applyFill="1" applyBorder="1" applyAlignment="1" applyProtection="0">
      <alignment horizontal="right" vertical="bottom"/>
    </xf>
    <xf numFmtId="9" fontId="6" fillId="4" borderId="38" applyNumberFormat="1" applyFont="1" applyFill="1" applyBorder="1" applyAlignment="1" applyProtection="0">
      <alignment horizontal="center" vertical="bottom"/>
    </xf>
    <xf numFmtId="0" fontId="0" fillId="3" borderId="33" applyNumberFormat="0" applyFont="1" applyFill="1" applyBorder="1" applyAlignment="1" applyProtection="0">
      <alignment vertical="bottom"/>
    </xf>
    <xf numFmtId="0" fontId="0" fillId="3" borderId="39" applyNumberFormat="0" applyFont="1" applyFill="1" applyBorder="1" applyAlignment="1" applyProtection="0">
      <alignment vertical="bottom"/>
    </xf>
    <xf numFmtId="0" fontId="6" fillId="4" borderId="40" applyNumberFormat="1" applyFont="1" applyFill="1" applyBorder="1" applyAlignment="1" applyProtection="0">
      <alignment horizontal="center" vertical="bottom"/>
    </xf>
    <xf numFmtId="49" fontId="6" fillId="11" borderId="40" applyNumberFormat="1" applyFont="1" applyFill="1" applyBorder="1" applyAlignment="1" applyProtection="0">
      <alignment horizontal="center" vertical="bottom"/>
    </xf>
    <xf numFmtId="0" fontId="3" fillId="4" borderId="37" applyNumberFormat="1" applyFont="1" applyFill="1" applyBorder="1" applyAlignment="1" applyProtection="0">
      <alignment horizontal="center" vertical="bottom"/>
    </xf>
    <xf numFmtId="49" fontId="6" fillId="3" borderId="41" applyNumberFormat="1" applyFont="1" applyFill="1" applyBorder="1" applyAlignment="1" applyProtection="0">
      <alignment horizontal="center" vertical="bottom"/>
    </xf>
    <xf numFmtId="0" fontId="0" fillId="3" borderId="42" applyNumberFormat="0" applyFont="1" applyFill="1" applyBorder="1" applyAlignment="1" applyProtection="0">
      <alignment vertical="bottom"/>
    </xf>
    <xf numFmtId="0" fontId="6" fillId="4" borderId="43" applyNumberFormat="1" applyFont="1" applyFill="1" applyBorder="1" applyAlignment="1" applyProtection="0">
      <alignment horizontal="center" vertical="bottom"/>
    </xf>
    <xf numFmtId="9" fontId="6" fillId="9" borderId="38" applyNumberFormat="1" applyFont="1" applyFill="1" applyBorder="1" applyAlignment="1" applyProtection="0">
      <alignment horizontal="center" vertical="bottom"/>
    </xf>
    <xf numFmtId="0" fontId="7" fillId="3" borderId="33" applyNumberFormat="0" applyFont="1" applyFill="1" applyBorder="1" applyAlignment="1" applyProtection="0">
      <alignment vertical="bottom"/>
    </xf>
    <xf numFmtId="0" fontId="6" fillId="11" borderId="44" applyNumberFormat="0" applyFont="1" applyFill="1" applyBorder="1" applyAlignment="1" applyProtection="0">
      <alignment vertical="bottom"/>
    </xf>
    <xf numFmtId="9" fontId="6" fillId="11" borderId="45" applyNumberFormat="1" applyFont="1" applyFill="1" applyBorder="1" applyAlignment="1" applyProtection="0">
      <alignment horizontal="center" vertical="bottom"/>
    </xf>
    <xf numFmtId="1" fontId="6" fillId="11" borderId="45" applyNumberFormat="1" applyFont="1" applyFill="1" applyBorder="1" applyAlignment="1" applyProtection="0">
      <alignment horizontal="center" vertical="bottom"/>
    </xf>
    <xf numFmtId="49" fontId="6" fillId="11" borderId="46" applyNumberFormat="1" applyFont="1" applyFill="1" applyBorder="1" applyAlignment="1" applyProtection="0">
      <alignment horizontal="center" vertical="bottom"/>
    </xf>
    <xf numFmtId="0" fontId="6" fillId="3" borderId="16" applyNumberFormat="0" applyFont="1" applyFill="1" applyBorder="1" applyAlignment="1" applyProtection="0">
      <alignment horizontal="center" vertical="bottom" wrapText="1"/>
    </xf>
    <xf numFmtId="0" fontId="6" fillId="3" borderId="47" applyNumberFormat="0" applyFont="1" applyFill="1" applyBorder="1" applyAlignment="1" applyProtection="0">
      <alignment horizontal="center" vertical="bottom"/>
    </xf>
    <xf numFmtId="0" fontId="6" fillId="3" borderId="27" applyNumberFormat="0" applyFont="1" applyFill="1" applyBorder="1" applyAlignment="1" applyProtection="0">
      <alignment horizontal="center" vertical="bottom"/>
    </xf>
    <xf numFmtId="0" fontId="5" fillId="3" borderId="48" applyNumberFormat="0" applyFont="1" applyFill="1" applyBorder="1" applyAlignment="1" applyProtection="0">
      <alignment vertical="bottom"/>
    </xf>
    <xf numFmtId="60" fontId="6" fillId="3" borderId="49" applyNumberFormat="1" applyFont="1" applyFill="1" applyBorder="1" applyAlignment="1" applyProtection="0">
      <alignment vertical="bottom"/>
    </xf>
    <xf numFmtId="60" fontId="6" fillId="3" borderId="38" applyNumberFormat="1" applyFont="1" applyFill="1" applyBorder="1" applyAlignment="1" applyProtection="0">
      <alignment vertical="bottom"/>
    </xf>
    <xf numFmtId="0" fontId="6" fillId="11" borderId="45" applyNumberFormat="0" applyFont="1" applyFill="1" applyBorder="1" applyAlignment="1" applyProtection="0">
      <alignment horizontal="center" vertical="bottom"/>
    </xf>
    <xf numFmtId="62" fontId="6" fillId="3" borderId="16" applyNumberFormat="1" applyFont="1" applyFill="1" applyBorder="1" applyAlignment="1" applyProtection="0">
      <alignment horizontal="center" vertical="bottom"/>
    </xf>
    <xf numFmtId="0" fontId="6" fillId="3" borderId="17" applyNumberFormat="0" applyFont="1" applyFill="1" applyBorder="1" applyAlignment="1" applyProtection="0">
      <alignment horizontal="center" vertical="bottom"/>
    </xf>
    <xf numFmtId="0" fontId="6" fillId="3" borderId="18" applyNumberFormat="0" applyFont="1" applyFill="1" applyBorder="1" applyAlignment="1" applyProtection="0">
      <alignment horizontal="center" vertical="bottom"/>
    </xf>
    <xf numFmtId="0" fontId="5" fillId="3" borderId="50" applyNumberFormat="0" applyFont="1" applyFill="1" applyBorder="1" applyAlignment="1" applyProtection="0">
      <alignment vertical="bottom"/>
    </xf>
    <xf numFmtId="49" fontId="6" fillId="12" borderId="49" applyNumberFormat="1" applyFont="1" applyFill="1" applyBorder="1" applyAlignment="1" applyProtection="0">
      <alignment horizontal="right" vertical="bottom"/>
    </xf>
    <xf numFmtId="63" fontId="6" fillId="12" borderId="38" applyNumberFormat="1" applyFont="1" applyFill="1" applyBorder="1" applyAlignment="1" applyProtection="0">
      <alignment horizontal="center" vertical="bottom"/>
    </xf>
    <xf numFmtId="0" fontId="0" fillId="11" borderId="44" applyNumberFormat="0" applyFont="1" applyFill="1" applyBorder="1" applyAlignment="1" applyProtection="0">
      <alignment vertical="bottom"/>
    </xf>
    <xf numFmtId="0" fontId="0" fillId="11" borderId="45" applyNumberFormat="0" applyFont="1" applyFill="1" applyBorder="1" applyAlignment="1" applyProtection="0">
      <alignment vertical="bottom"/>
    </xf>
    <xf numFmtId="49" fontId="6" fillId="3" borderId="18" applyNumberFormat="1" applyFont="1" applyFill="1" applyBorder="1" applyAlignment="1" applyProtection="0">
      <alignment horizontal="left" vertical="bottom"/>
    </xf>
    <xf numFmtId="60" fontId="6" fillId="3" borderId="50" applyNumberFormat="1" applyFont="1" applyFill="1" applyBorder="1" applyAlignment="1" applyProtection="0">
      <alignment horizontal="left" vertical="bottom"/>
    </xf>
    <xf numFmtId="49" fontId="6" fillId="3" borderId="49" applyNumberFormat="1" applyFont="1" applyFill="1" applyBorder="1" applyAlignment="1" applyProtection="0">
      <alignment horizontal="right" vertical="bottom"/>
    </xf>
    <xf numFmtId="63" fontId="6" fillId="3" borderId="38" applyNumberFormat="1" applyFont="1" applyFill="1" applyBorder="1" applyAlignment="1" applyProtection="0">
      <alignment horizontal="center" vertical="bottom"/>
    </xf>
    <xf numFmtId="49" fontId="0" fillId="3" borderId="18" applyNumberFormat="1" applyFont="1" applyFill="1" applyBorder="1" applyAlignment="1" applyProtection="0">
      <alignment vertical="bottom"/>
    </xf>
    <xf numFmtId="0" fontId="0" fillId="3" borderId="50" applyNumberFormat="1" applyFont="1" applyFill="1" applyBorder="1" applyAlignment="1" applyProtection="0">
      <alignment horizontal="left" vertical="bottom"/>
    </xf>
    <xf numFmtId="64" fontId="6" fillId="3" borderId="34" applyNumberFormat="1" applyFont="1" applyFill="1" applyBorder="1" applyAlignment="1" applyProtection="0">
      <alignment vertical="bottom"/>
    </xf>
    <xf numFmtId="60" fontId="6" fillId="11" borderId="51" applyNumberFormat="1" applyFont="1" applyFill="1" applyBorder="1" applyAlignment="1" applyProtection="0">
      <alignment vertical="bottom"/>
    </xf>
    <xf numFmtId="0" fontId="6" fillId="11" borderId="52" applyNumberFormat="0" applyFont="1" applyFill="1" applyBorder="1" applyAlignment="1" applyProtection="0">
      <alignment horizontal="left" vertical="bottom"/>
    </xf>
    <xf numFmtId="1" fontId="6" fillId="11" borderId="52" applyNumberFormat="1" applyFont="1" applyFill="1" applyBorder="1" applyAlignment="1" applyProtection="0">
      <alignment horizontal="center" vertical="bottom"/>
    </xf>
    <xf numFmtId="2" fontId="6" fillId="11" borderId="53" applyNumberFormat="1" applyFont="1" applyFill="1" applyBorder="1" applyAlignment="1" applyProtection="0">
      <alignment horizontal="center" vertical="bottom"/>
    </xf>
    <xf numFmtId="0" fontId="3" fillId="4" borderId="43" applyNumberFormat="0" applyFont="1" applyFill="1" applyBorder="1" applyAlignment="1" applyProtection="0">
      <alignment horizontal="center" vertical="bottom"/>
    </xf>
    <xf numFmtId="65" fontId="0" fillId="3" borderId="50" applyNumberFormat="1" applyFont="1" applyFill="1" applyBorder="1" applyAlignment="1" applyProtection="0">
      <alignment horizontal="left" vertical="bottom"/>
    </xf>
    <xf numFmtId="49" fontId="6" fillId="10" borderId="49" applyNumberFormat="1" applyFont="1" applyFill="1" applyBorder="1" applyAlignment="1" applyProtection="0">
      <alignment horizontal="right" vertical="bottom"/>
    </xf>
    <xf numFmtId="66" fontId="6" fillId="10" borderId="38" applyNumberFormat="1" applyFont="1" applyFill="1" applyBorder="1" applyAlignment="1" applyProtection="0">
      <alignment horizontal="center" vertical="bottom"/>
    </xf>
    <xf numFmtId="0" fontId="6" fillId="3" borderId="54" applyNumberFormat="0" applyFont="1" applyFill="1" applyBorder="1" applyAlignment="1" applyProtection="0">
      <alignment vertical="bottom"/>
    </xf>
    <xf numFmtId="0" fontId="0" fillId="3" borderId="24" applyNumberFormat="0" applyFont="1" applyFill="1" applyBorder="1" applyAlignment="1" applyProtection="0">
      <alignment vertical="bottom"/>
    </xf>
    <xf numFmtId="1" fontId="6" fillId="3" borderId="24" applyNumberFormat="1" applyFont="1" applyFill="1" applyBorder="1" applyAlignment="1" applyProtection="0">
      <alignment horizontal="center" vertical="bottom"/>
    </xf>
    <xf numFmtId="62" fontId="6" fillId="3" borderId="55" applyNumberFormat="1" applyFont="1" applyFill="1" applyBorder="1" applyAlignment="1" applyProtection="0">
      <alignment horizontal="center" vertical="bottom"/>
    </xf>
    <xf numFmtId="49" fontId="0" fillId="3" borderId="18" applyNumberFormat="1" applyFont="1" applyFill="1" applyBorder="1" applyAlignment="1" applyProtection="0">
      <alignment vertical="center"/>
    </xf>
    <xf numFmtId="64" fontId="0" fillId="3" borderId="50" applyNumberFormat="1" applyFont="1" applyFill="1" applyBorder="1" applyAlignment="1" applyProtection="0">
      <alignment horizontal="left" vertical="center"/>
    </xf>
    <xf numFmtId="49" fontId="6" fillId="3" borderId="56" applyNumberFormat="1" applyFont="1" applyFill="1" applyBorder="1" applyAlignment="1" applyProtection="0">
      <alignment horizontal="center" vertical="center" wrapText="1"/>
    </xf>
    <xf numFmtId="49" fontId="6" fillId="3" borderId="57" applyNumberFormat="1" applyFont="1" applyFill="1" applyBorder="1" applyAlignment="1" applyProtection="0">
      <alignment horizontal="center" vertical="center" wrapText="1"/>
    </xf>
    <xf numFmtId="49" fontId="6" fillId="3" borderId="58" applyNumberFormat="1" applyFont="1" applyFill="1" applyBorder="1" applyAlignment="1" applyProtection="0">
      <alignment horizontal="center" vertical="center"/>
    </xf>
    <xf numFmtId="49" fontId="6" fillId="3" borderId="59" applyNumberFormat="1" applyFont="1" applyFill="1" applyBorder="1" applyAlignment="1" applyProtection="0">
      <alignment horizontal="center" vertical="center"/>
    </xf>
    <xf numFmtId="49" fontId="6" fillId="3" borderId="28" applyNumberFormat="1" applyFont="1" applyFill="1" applyBorder="1" applyAlignment="1" applyProtection="0">
      <alignment horizontal="center" vertical="bottom" wrapText="1"/>
    </xf>
    <xf numFmtId="49" fontId="6" fillId="3" borderId="30" applyNumberFormat="1" applyFont="1" applyFill="1" applyBorder="1" applyAlignment="1" applyProtection="0">
      <alignment horizontal="center" vertical="bottom" wrapText="1"/>
    </xf>
    <xf numFmtId="0" fontId="0" fillId="3" borderId="60" applyNumberFormat="0" applyFont="1" applyFill="1" applyBorder="1" applyAlignment="1" applyProtection="0">
      <alignment vertical="bottom"/>
    </xf>
    <xf numFmtId="60" fontId="6" fillId="3" borderId="50" applyNumberFormat="1" applyFont="1" applyFill="1" applyBorder="1" applyAlignment="1" applyProtection="0">
      <alignment vertical="bottom"/>
    </xf>
    <xf numFmtId="49" fontId="6" fillId="3" borderId="61" applyNumberFormat="1" applyFont="1" applyFill="1" applyBorder="1" applyAlignment="1" applyProtection="0">
      <alignment horizontal="right" vertical="bottom"/>
    </xf>
    <xf numFmtId="66" fontId="6" fillId="3" borderId="62" applyNumberFormat="1" applyFont="1" applyFill="1" applyBorder="1" applyAlignment="1" applyProtection="0">
      <alignment horizontal="center" vertical="bottom"/>
    </xf>
    <xf numFmtId="1" fontId="6" fillId="10" borderId="44" applyNumberFormat="1" applyFont="1" applyFill="1" applyBorder="1" applyAlignment="1" applyProtection="0">
      <alignment horizontal="center" vertical="bottom"/>
    </xf>
    <xf numFmtId="62" fontId="6" fillId="3" borderId="45" applyNumberFormat="1" applyFont="1" applyFill="1" applyBorder="1" applyAlignment="1" applyProtection="0">
      <alignment horizontal="center" vertical="bottom"/>
    </xf>
    <xf numFmtId="49" fontId="6" fillId="3" borderId="63" applyNumberFormat="1" applyFont="1" applyFill="1" applyBorder="1" applyAlignment="1" applyProtection="0">
      <alignment horizontal="center" vertical="bottom"/>
    </xf>
    <xf numFmtId="9" fontId="6" fillId="3" borderId="64" applyNumberFormat="1" applyFont="1" applyFill="1" applyBorder="1" applyAlignment="1" applyProtection="0">
      <alignment horizontal="center" vertical="bottom"/>
    </xf>
    <xf numFmtId="66" fontId="5" fillId="13" borderId="35" applyNumberFormat="1" applyFont="1" applyFill="1" applyBorder="1" applyAlignment="1" applyProtection="0">
      <alignment horizontal="center" vertical="bottom"/>
    </xf>
    <xf numFmtId="0" fontId="5" fillId="4" borderId="37" applyNumberFormat="1" applyFont="1" applyFill="1" applyBorder="1" applyAlignment="1" applyProtection="0">
      <alignment horizontal="center" vertical="bottom"/>
    </xf>
    <xf numFmtId="60" fontId="6" fillId="3" borderId="18" applyNumberFormat="1" applyFont="1" applyFill="1" applyBorder="1" applyAlignment="1" applyProtection="0">
      <alignment vertical="bottom"/>
    </xf>
    <xf numFmtId="0" fontId="0" fillId="3" borderId="65" applyNumberFormat="0" applyFont="1" applyFill="1" applyBorder="1" applyAlignment="1" applyProtection="0">
      <alignment vertical="bottom"/>
    </xf>
    <xf numFmtId="60" fontId="7" fillId="3" borderId="66" applyNumberFormat="1" applyFont="1" applyFill="1" applyBorder="1" applyAlignment="1" applyProtection="0">
      <alignment vertical="bottom"/>
    </xf>
    <xf numFmtId="0" fontId="8" fillId="3" borderId="67" applyNumberFormat="0" applyFont="1" applyFill="1" applyBorder="1" applyAlignment="1" applyProtection="0">
      <alignment vertical="bottom"/>
    </xf>
    <xf numFmtId="1" fontId="6" fillId="3" borderId="44" applyNumberFormat="1" applyFont="1" applyFill="1" applyBorder="1" applyAlignment="1" applyProtection="0">
      <alignment horizontal="center" vertical="bottom"/>
    </xf>
    <xf numFmtId="66" fontId="5" fillId="3" borderId="35" applyNumberFormat="1" applyFont="1" applyFill="1" applyBorder="1" applyAlignment="1" applyProtection="0">
      <alignment horizontal="center" vertical="bottom"/>
    </xf>
    <xf numFmtId="2" fontId="5" fillId="3" borderId="37" applyNumberFormat="1" applyFont="1" applyFill="1" applyBorder="1" applyAlignment="1" applyProtection="0">
      <alignment horizontal="center" vertical="bottom"/>
    </xf>
    <xf numFmtId="62" fontId="0" fillId="3" borderId="18" applyNumberFormat="1" applyFont="1" applyFill="1" applyBorder="1" applyAlignment="1" applyProtection="0">
      <alignment vertical="bottom"/>
    </xf>
    <xf numFmtId="0" fontId="6" fillId="3" borderId="21" applyNumberFormat="0" applyFont="1" applyFill="1" applyBorder="1" applyAlignment="1" applyProtection="0">
      <alignment horizontal="center" vertical="bottom"/>
    </xf>
    <xf numFmtId="60" fontId="6" fillId="3" borderId="21" applyNumberFormat="1" applyFont="1" applyFill="1" applyBorder="1" applyAlignment="1" applyProtection="0">
      <alignment vertical="bottom"/>
    </xf>
    <xf numFmtId="0" fontId="6" fillId="3" borderId="68" applyNumberFormat="0" applyFont="1" applyFill="1" applyBorder="1" applyAlignment="1" applyProtection="0">
      <alignment horizontal="center" vertical="bottom"/>
    </xf>
    <xf numFmtId="49" fontId="6" fillId="10" borderId="28" applyNumberFormat="1" applyFont="1" applyFill="1" applyBorder="1" applyAlignment="1" applyProtection="0">
      <alignment horizontal="center" vertical="bottom"/>
    </xf>
    <xf numFmtId="0" fontId="0" fillId="3" borderId="30" applyNumberFormat="0" applyFont="1" applyFill="1" applyBorder="1" applyAlignment="1" applyProtection="0">
      <alignment vertical="bottom"/>
    </xf>
    <xf numFmtId="60" fontId="7" fillId="3" borderId="69" applyNumberFormat="1" applyFont="1" applyFill="1" applyBorder="1" applyAlignment="1" applyProtection="0">
      <alignment vertical="bottom"/>
    </xf>
    <xf numFmtId="0" fontId="8" fillId="3" borderId="70" applyNumberFormat="0" applyFont="1" applyFill="1" applyBorder="1" applyAlignment="1" applyProtection="0">
      <alignment vertical="bottom"/>
    </xf>
    <xf numFmtId="49" fontId="6" fillId="4" borderId="71" applyNumberFormat="1" applyFont="1" applyFill="1" applyBorder="1" applyAlignment="1" applyProtection="0">
      <alignment horizontal="center" vertical="bottom"/>
    </xf>
    <xf numFmtId="0" fontId="0" fillId="3" borderId="72" applyNumberFormat="0" applyFont="1" applyFill="1" applyBorder="1" applyAlignment="1" applyProtection="0">
      <alignment vertical="bottom"/>
    </xf>
    <xf numFmtId="0" fontId="0" fillId="3" borderId="43" applyNumberFormat="0" applyFont="1" applyFill="1" applyBorder="1" applyAlignment="1" applyProtection="0">
      <alignment vertical="bottom"/>
    </xf>
    <xf numFmtId="0" fontId="8" fillId="3" borderId="73" applyNumberFormat="0" applyFont="1" applyFill="1" applyBorder="1" applyAlignment="1" applyProtection="0">
      <alignment vertical="bottom"/>
    </xf>
    <xf numFmtId="1" fontId="6" fillId="3" borderId="51" applyNumberFormat="1" applyFont="1" applyFill="1" applyBorder="1" applyAlignment="1" applyProtection="0">
      <alignment horizontal="center" vertical="bottom"/>
    </xf>
    <xf numFmtId="49" fontId="6" fillId="3" borderId="52" applyNumberFormat="1" applyFont="1" applyFill="1" applyBorder="1" applyAlignment="1" applyProtection="0">
      <alignment horizontal="left" vertical="bottom"/>
    </xf>
    <xf numFmtId="0" fontId="6" fillId="3" borderId="74" applyNumberFormat="0" applyFont="1" applyFill="1" applyBorder="1" applyAlignment="1" applyProtection="0">
      <alignment horizontal="center" vertical="bottom"/>
    </xf>
    <xf numFmtId="9" fontId="6" fillId="3" borderId="75" applyNumberFormat="1" applyFont="1" applyFill="1" applyBorder="1" applyAlignment="1" applyProtection="0">
      <alignment horizontal="center" vertical="bottom"/>
    </xf>
    <xf numFmtId="66" fontId="5" fillId="3" borderId="71" applyNumberFormat="1" applyFont="1" applyFill="1" applyBorder="1" applyAlignment="1" applyProtection="0">
      <alignment horizontal="center" vertical="bottom"/>
    </xf>
    <xf numFmtId="2" fontId="5" fillId="3" borderId="43" applyNumberFormat="1" applyFont="1" applyFill="1" applyBorder="1" applyAlignment="1" applyProtection="0">
      <alignment horizontal="center" vertical="bottom"/>
    </xf>
    <xf numFmtId="0" fontId="0" fillId="3" borderId="27" applyNumberFormat="0" applyFont="1" applyFill="1" applyBorder="1" applyAlignment="1" applyProtection="0">
      <alignment vertical="bottom"/>
    </xf>
    <xf numFmtId="0" fontId="0" fillId="3" borderId="76" applyNumberFormat="0" applyFont="1" applyFill="1" applyBorder="1" applyAlignment="1" applyProtection="0">
      <alignment vertical="bottom"/>
    </xf>
    <xf numFmtId="0" fontId="0" fillId="3" borderId="68" applyNumberFormat="0" applyFont="1" applyFill="1" applyBorder="1" applyAlignment="1" applyProtection="0">
      <alignment vertical="bottom"/>
    </xf>
    <xf numFmtId="49" fontId="9" fillId="14" borderId="77" applyNumberFormat="1" applyFont="1" applyFill="1" applyBorder="1" applyAlignment="1" applyProtection="0">
      <alignment horizontal="center" vertical="center" wrapText="1"/>
    </xf>
    <xf numFmtId="0" fontId="0" fillId="3" borderId="78" applyNumberFormat="0" applyFont="1" applyFill="1" applyBorder="1" applyAlignment="1" applyProtection="0">
      <alignment vertical="bottom"/>
    </xf>
    <xf numFmtId="0" fontId="0" fillId="3" borderId="77" applyNumberFormat="0" applyFont="1" applyFill="1" applyBorder="1" applyAlignment="1" applyProtection="0">
      <alignment vertical="bottom"/>
    </xf>
    <xf numFmtId="0" fontId="0" fillId="3" borderId="79" applyNumberFormat="0" applyFont="1" applyFill="1" applyBorder="1" applyAlignment="1" applyProtection="0">
      <alignment vertical="bottom"/>
    </xf>
    <xf numFmtId="0" fontId="0" fillId="3" borderId="80" applyNumberFormat="0" applyFont="1" applyFill="1" applyBorder="1" applyAlignment="1" applyProtection="0">
      <alignment vertical="bottom"/>
    </xf>
    <xf numFmtId="0" fontId="0" fillId="3" borderId="81" applyNumberFormat="0" applyFont="1" applyFill="1" applyBorder="1" applyAlignment="1" applyProtection="0">
      <alignment vertical="bottom"/>
    </xf>
    <xf numFmtId="49" fontId="0" fillId="6" borderId="82" applyNumberFormat="1" applyFont="1" applyFill="1" applyBorder="1" applyAlignment="1" applyProtection="0">
      <alignment vertical="bottom"/>
    </xf>
    <xf numFmtId="0" fontId="0" fillId="6" borderId="82" applyNumberFormat="0" applyFont="1" applyFill="1" applyBorder="1" applyAlignment="1" applyProtection="0">
      <alignment vertical="bottom"/>
    </xf>
    <xf numFmtId="0" fontId="0" fillId="3" borderId="83" applyNumberFormat="0" applyFont="1" applyFill="1" applyBorder="1" applyAlignment="1" applyProtection="0">
      <alignment vertical="bottom"/>
    </xf>
    <xf numFmtId="49" fontId="0" fillId="15" borderId="11" applyNumberFormat="1" applyFont="1" applyFill="1" applyBorder="1" applyAlignment="1" applyProtection="0">
      <alignment vertical="bottom"/>
    </xf>
    <xf numFmtId="0" fontId="0" fillId="3" borderId="84" applyNumberFormat="0" applyFont="1" applyFill="1" applyBorder="1" applyAlignment="1" applyProtection="0">
      <alignment vertical="bottom"/>
    </xf>
    <xf numFmtId="0" fontId="0" fillId="3" borderId="85" applyNumberFormat="0" applyFont="1" applyFill="1" applyBorder="1" applyAlignment="1" applyProtection="0">
      <alignment vertical="bottom"/>
    </xf>
    <xf numFmtId="49" fontId="0" fillId="3" borderId="11" applyNumberFormat="1" applyFont="1" applyFill="1" applyBorder="1" applyAlignment="1" applyProtection="0">
      <alignment vertical="bottom"/>
    </xf>
    <xf numFmtId="67" fontId="0" fillId="3" borderId="11" applyNumberFormat="1" applyFont="1" applyFill="1" applyBorder="1" applyAlignment="1" applyProtection="0">
      <alignment vertical="bottom"/>
    </xf>
    <xf numFmtId="0" fontId="0" fillId="3" borderId="11" applyNumberFormat="1" applyFont="1" applyFill="1" applyBorder="1" applyAlignment="1" applyProtection="0">
      <alignment vertical="bottom"/>
    </xf>
    <xf numFmtId="68" fontId="0" fillId="3" borderId="11" applyNumberFormat="1" applyFont="1" applyFill="1" applyBorder="1" applyAlignment="1" applyProtection="0">
      <alignment vertical="bottom"/>
    </xf>
    <xf numFmtId="0" fontId="0" fillId="3" borderId="11" applyNumberFormat="0" applyFont="1" applyFill="1" applyBorder="1" applyAlignment="1" applyProtection="0">
      <alignment vertical="bottom"/>
    </xf>
    <xf numFmtId="0" fontId="11" fillId="3" borderId="11" applyNumberFormat="0" applyFont="1" applyFill="1" applyBorder="1" applyAlignment="1" applyProtection="0">
      <alignment vertical="bottom"/>
    </xf>
    <xf numFmtId="0" fontId="0" fillId="3" borderId="13" applyNumberFormat="0" applyFont="1" applyFill="1" applyBorder="1" applyAlignment="1" applyProtection="0">
      <alignment vertical="bottom"/>
    </xf>
    <xf numFmtId="49" fontId="12" fillId="15" borderId="13" applyNumberFormat="1" applyFont="1" applyFill="1" applyBorder="1" applyAlignment="1" applyProtection="0">
      <alignment vertical="bottom"/>
    </xf>
    <xf numFmtId="68" fontId="4" fillId="15" borderId="13" applyNumberFormat="1" applyFont="1" applyFill="1" applyBorder="1" applyAlignment="1" applyProtection="0">
      <alignment vertical="bottom"/>
    </xf>
    <xf numFmtId="0" fontId="12" fillId="15" borderId="13" applyNumberFormat="1" applyFont="1" applyFill="1" applyBorder="1" applyAlignment="1" applyProtection="0">
      <alignment vertical="bottom"/>
    </xf>
    <xf numFmtId="0" fontId="0" fillId="3" borderId="26" applyNumberFormat="0" applyFont="1" applyFill="1" applyBorder="1" applyAlignment="1" applyProtection="0">
      <alignment vertical="bottom"/>
    </xf>
    <xf numFmtId="49" fontId="12" fillId="15" borderId="26" applyNumberFormat="1" applyFont="1" applyFill="1" applyBorder="1" applyAlignment="1" applyProtection="0">
      <alignment vertical="bottom"/>
    </xf>
    <xf numFmtId="68" fontId="4" fillId="15" borderId="26" applyNumberFormat="1" applyFont="1" applyFill="1" applyBorder="1" applyAlignment="1" applyProtection="0">
      <alignment vertical="bottom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6d9eeb"/>
      <rgbColor rgb="ff007f00"/>
      <rgbColor rgb="ffffffff"/>
      <rgbColor rgb="ffaaaaaa"/>
      <rgbColor rgb="ffa7c0de"/>
      <rgbColor rgb="ff6bc0b1"/>
      <rgbColor rgb="ffd9d9d9"/>
      <rgbColor rgb="ff93c47d"/>
      <rgbColor rgb="ffc9daf8"/>
      <rgbColor rgb="ffefefef"/>
      <rgbColor rgb="ff377d21"/>
      <rgbColor rgb="fffcfe0c"/>
      <rgbColor rgb="ffdddddd"/>
      <rgbColor rgb="ffa7a7a7"/>
      <rgbColor rgb="fffcff09"/>
      <rgbColor rgb="fffdfe55"/>
      <rgbColor rgb="ff80bdb0"/>
      <rgbColor rgb="ff0000ff"/>
      <rgbColor rgb="ffbfbfbf"/>
      <rgbColor rgb="ffff000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</xdr:col>
      <xdr:colOff>132952</xdr:colOff>
      <xdr:row>19</xdr:row>
      <xdr:rowOff>26817</xdr:rowOff>
    </xdr:from>
    <xdr:to>
      <xdr:col>12</xdr:col>
      <xdr:colOff>38111</xdr:colOff>
      <xdr:row>25</xdr:row>
      <xdr:rowOff>100966</xdr:rowOff>
    </xdr:to>
    <xdr:grpSp>
      <xdr:nvGrpSpPr>
        <xdr:cNvPr id="4" name="Shape 2"/>
        <xdr:cNvGrpSpPr/>
      </xdr:nvGrpSpPr>
      <xdr:grpSpPr>
        <a:xfrm>
          <a:off x="5009752" y="4709942"/>
          <a:ext cx="5620160" cy="1274300"/>
          <a:chOff x="-19050" y="-1"/>
          <a:chExt cx="5620158" cy="1274299"/>
        </a:xfrm>
      </xdr:grpSpPr>
      <xdr:sp>
        <xdr:nvSpPr>
          <xdr:cNvPr id="2" name="Shape 2"/>
          <xdr:cNvSpPr/>
        </xdr:nvSpPr>
        <xdr:spPr>
          <a:xfrm>
            <a:off x="101597" y="-2"/>
            <a:ext cx="5378860" cy="1274300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10422" y="0"/>
                </a:moveTo>
                <a:lnTo>
                  <a:pt x="9896" y="3358"/>
                </a:lnTo>
                <a:lnTo>
                  <a:pt x="748" y="3358"/>
                </a:lnTo>
                <a:cubicBezTo>
                  <a:pt x="335" y="3358"/>
                  <a:pt x="0" y="4971"/>
                  <a:pt x="0" y="6963"/>
                </a:cubicBezTo>
                <a:lnTo>
                  <a:pt x="0" y="17995"/>
                </a:lnTo>
                <a:cubicBezTo>
                  <a:pt x="0" y="19987"/>
                  <a:pt x="335" y="21600"/>
                  <a:pt x="748" y="21600"/>
                </a:cubicBezTo>
                <a:lnTo>
                  <a:pt x="20852" y="21600"/>
                </a:lnTo>
                <a:cubicBezTo>
                  <a:pt x="21265" y="21600"/>
                  <a:pt x="21600" y="19987"/>
                  <a:pt x="21600" y="17995"/>
                </a:cubicBezTo>
                <a:lnTo>
                  <a:pt x="21600" y="6963"/>
                </a:lnTo>
                <a:cubicBezTo>
                  <a:pt x="21600" y="4971"/>
                  <a:pt x="21265" y="3358"/>
                  <a:pt x="20852" y="3358"/>
                </a:cubicBezTo>
                <a:lnTo>
                  <a:pt x="10948" y="3358"/>
                </a:lnTo>
                <a:lnTo>
                  <a:pt x="10422" y="0"/>
                </a:lnTo>
                <a:close/>
              </a:path>
            </a:pathLst>
          </a:custGeom>
          <a:solidFill>
            <a:srgbClr val="FFFFFF"/>
          </a:solidFill>
          <a:ln w="25400" cap="flat">
            <a:solidFill>
              <a:schemeClr val="accent1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" name="Shape 3"/>
          <xdr:cNvSpPr txBox="1"/>
        </xdr:nvSpPr>
        <xdr:spPr>
          <a:xfrm>
            <a:off x="-19051" y="308534"/>
            <a:ext cx="5620159" cy="65722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0" tIns="0" rIns="0" bIns="0" numCol="1" anchor="ctr">
            <a:sp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rPr>
              <a:t>&gt; B5 leads are great practice.</a:t>
            </a:r>
            <a:endParaRPr b="0" baseline="0" cap="none" i="0" spc="0" strike="noStrike" sz="1200" u="none">
              <a:solidFill>
                <a:srgbClr val="000000"/>
              </a:solidFill>
              <a:uFillTx/>
              <a:latin typeface="Montserrat Bold"/>
              <a:ea typeface="Montserrat Bold"/>
              <a:cs typeface="Montserrat Bold"/>
              <a:sym typeface="Montserrat Bold"/>
            </a:endParaRPr>
          </a:p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rPr>
              <a:t>&gt; B1/B2/B3 leads get the cash flowing.</a:t>
            </a:r>
            <a:endParaRPr b="0" baseline="0" cap="none" i="0" spc="0" strike="noStrike" sz="1200" u="none">
              <a:solidFill>
                <a:srgbClr val="000000"/>
              </a:solidFill>
              <a:uFillTx/>
              <a:latin typeface="Montserrat Bold"/>
              <a:ea typeface="Montserrat Bold"/>
              <a:cs typeface="Montserrat Bold"/>
              <a:sym typeface="Montserrat Bold"/>
            </a:endParaRPr>
          </a:p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rPr>
              <a:t>&gt; Mix of “A” leads and Bonus leads free up time to build.</a:t>
            </a:r>
          </a:p>
        </xdr:txBody>
      </xdr:sp>
    </xdr:grpSp>
    <xdr:clientData/>
  </xdr:twoCellAnchor>
  <xdr:twoCellAnchor>
    <xdr:from>
      <xdr:col>7</xdr:col>
      <xdr:colOff>18012</xdr:colOff>
      <xdr:row>33</xdr:row>
      <xdr:rowOff>12700</xdr:rowOff>
    </xdr:from>
    <xdr:to>
      <xdr:col>12</xdr:col>
      <xdr:colOff>317500</xdr:colOff>
      <xdr:row>46</xdr:row>
      <xdr:rowOff>136862</xdr:rowOff>
    </xdr:to>
    <xdr:pic>
      <xdr:nvPicPr>
        <xdr:cNvPr id="5" name="Picture 4" descr="Picture 4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034512" y="7496175"/>
          <a:ext cx="5874788" cy="27244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216246</xdr:colOff>
      <xdr:row>26</xdr:row>
      <xdr:rowOff>165100</xdr:rowOff>
    </xdr:from>
    <xdr:to>
      <xdr:col>10</xdr:col>
      <xdr:colOff>762000</xdr:colOff>
      <xdr:row>32</xdr:row>
      <xdr:rowOff>160848</xdr:rowOff>
    </xdr:to>
    <xdr:pic>
      <xdr:nvPicPr>
        <xdr:cNvPr id="6" name="Picture 5" descr="Picture 5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5232746" y="6248400"/>
          <a:ext cx="3835054" cy="1195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254000</xdr:colOff>
      <xdr:row>36</xdr:row>
      <xdr:rowOff>12700</xdr:rowOff>
    </xdr:from>
    <xdr:to>
      <xdr:col>16</xdr:col>
      <xdr:colOff>1028700</xdr:colOff>
      <xdr:row>42</xdr:row>
      <xdr:rowOff>152400</xdr:rowOff>
    </xdr:to>
    <xdr:pic>
      <xdr:nvPicPr>
        <xdr:cNvPr id="7" name="Picture 7" descr="Picture 7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0845800" y="8096250"/>
          <a:ext cx="4648200" cy="1339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88900</xdr:colOff>
      <xdr:row>26</xdr:row>
      <xdr:rowOff>109632</xdr:rowOff>
    </xdr:from>
    <xdr:to>
      <xdr:col>15</xdr:col>
      <xdr:colOff>520700</xdr:colOff>
      <xdr:row>33</xdr:row>
      <xdr:rowOff>88899</xdr:rowOff>
    </xdr:to>
    <xdr:pic>
      <xdr:nvPicPr>
        <xdr:cNvPr id="8" name="Picture 10" descr="Picture 10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410700" y="6192932"/>
          <a:ext cx="4470400" cy="1379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hq.quility.com/api/public/document/62034/view/standing-bonus-lead-order-form" TargetMode="External"/><Relationship Id="rId2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Q70"/>
  <sheetViews>
    <sheetView workbookViewId="0" showGridLines="0" defaultGridColor="1"/>
  </sheetViews>
  <sheetFormatPr defaultColWidth="14.5" defaultRowHeight="15.75" customHeight="1" outlineLevelRow="0" outlineLevelCol="0"/>
  <cols>
    <col min="1" max="1" width="4.17188" style="1" customWidth="1"/>
    <col min="2" max="2" width="14" style="1" customWidth="1"/>
    <col min="3" max="3" width="16.3516" style="1" customWidth="1"/>
    <col min="4" max="4" width="16.5" style="1" customWidth="1"/>
    <col min="5" max="5" width="13" style="1" customWidth="1"/>
    <col min="6" max="6" hidden="1" width="14.5" style="1" customWidth="1"/>
    <col min="7" max="7" width="1.85156" style="1" customWidth="1"/>
    <col min="8" max="8" width="14.6719" style="1" customWidth="1"/>
    <col min="9" max="9" width="14.5" style="1" customWidth="1"/>
    <col min="10" max="10" width="14" style="1" customWidth="1"/>
    <col min="11" max="11" width="13.3516" style="1" customWidth="1"/>
    <col min="12" max="12" width="16.6719" style="1" customWidth="1"/>
    <col min="13" max="13" width="7.35156" style="1" customWidth="1"/>
    <col min="14" max="17" width="14.5" style="1" customWidth="1"/>
    <col min="18" max="16384" width="14.5" style="1" customWidth="1"/>
  </cols>
  <sheetData>
    <row r="1" ht="30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5"/>
      <c r="H1" t="s" s="3">
        <v>5</v>
      </c>
      <c r="I1" t="s" s="3">
        <v>6</v>
      </c>
      <c r="J1" t="s" s="3">
        <v>7</v>
      </c>
      <c r="K1" t="s" s="3">
        <v>8</v>
      </c>
      <c r="L1" t="s" s="6">
        <v>9</v>
      </c>
      <c r="M1" s="7"/>
      <c r="N1" s="8"/>
      <c r="O1" s="9"/>
      <c r="P1" s="9"/>
      <c r="Q1" s="10"/>
    </row>
    <row r="2" ht="18.75" customHeight="1">
      <c r="A2" s="11"/>
      <c r="B2" s="12">
        <v>0.65</v>
      </c>
      <c r="C2" s="13">
        <v>6550.49</v>
      </c>
      <c r="D2" s="14">
        <f>SUM(I2*L2)</f>
        <v>21499.0441025641</v>
      </c>
      <c r="E2" s="14">
        <f>D2/4.3</f>
        <v>4999.777698270720</v>
      </c>
      <c r="F2" s="15">
        <f>QUOTIENT(C2,24)</f>
        <v>272</v>
      </c>
      <c r="G2" s="16"/>
      <c r="H2" s="17">
        <f>SUM(C2/5)</f>
        <v>1310.098</v>
      </c>
      <c r="I2" s="18">
        <f>SUM(C2,H2)</f>
        <v>7860.588</v>
      </c>
      <c r="J2" s="18">
        <f>SUM(I2*12)</f>
        <v>94327.056</v>
      </c>
      <c r="K2" s="19">
        <f>12*D2</f>
        <v>257988.529230769</v>
      </c>
      <c r="L2" s="20">
        <f>1/($B2*$E$5*$E$6)</f>
        <v>2.73504273504274</v>
      </c>
      <c r="M2" s="21"/>
      <c r="N2" s="22"/>
      <c r="O2" s="23"/>
      <c r="P2" s="23"/>
      <c r="Q2" s="24"/>
    </row>
    <row r="3" ht="19" customHeight="1">
      <c r="A3" s="25"/>
      <c r="B3" s="26"/>
      <c r="C3" s="26"/>
      <c r="D3" s="27"/>
      <c r="E3" s="27"/>
      <c r="F3" s="28"/>
      <c r="G3" s="29"/>
      <c r="H3" s="27"/>
      <c r="I3" s="27"/>
      <c r="J3" s="26"/>
      <c r="K3" s="27"/>
      <c r="L3" s="30"/>
      <c r="M3" s="21"/>
      <c r="N3" s="22"/>
      <c r="O3" s="23"/>
      <c r="P3" s="23"/>
      <c r="Q3" s="24"/>
    </row>
    <row r="4" ht="10" customHeight="1">
      <c r="A4" s="31"/>
      <c r="B4" s="32"/>
      <c r="C4" s="33"/>
      <c r="D4" s="34"/>
      <c r="E4" s="34"/>
      <c r="F4" s="35"/>
      <c r="G4" s="36"/>
      <c r="H4" s="33"/>
      <c r="I4" s="33"/>
      <c r="J4" s="37"/>
      <c r="K4" s="33"/>
      <c r="L4" s="38"/>
      <c r="M4" s="39"/>
      <c r="N4" s="22"/>
      <c r="O4" s="23"/>
      <c r="P4" s="23"/>
      <c r="Q4" s="24"/>
    </row>
    <row r="5" ht="19" customHeight="1">
      <c r="A5" t="s" s="40">
        <v>10</v>
      </c>
      <c r="B5" s="41"/>
      <c r="C5" s="42">
        <f>$E$2</f>
        <v>4999.777698270720</v>
      </c>
      <c r="D5" t="s" s="43">
        <v>11</v>
      </c>
      <c r="E5" s="44">
        <v>0.75</v>
      </c>
      <c r="F5" s="45"/>
      <c r="G5" s="46"/>
      <c r="H5" t="s" s="47">
        <v>12</v>
      </c>
      <c r="I5" t="s" s="48">
        <v>13</v>
      </c>
      <c r="J5" t="s" s="49">
        <v>14</v>
      </c>
      <c r="K5" t="s" s="48">
        <v>15</v>
      </c>
      <c r="L5" t="s" s="50">
        <v>16</v>
      </c>
      <c r="M5" s="51"/>
      <c r="N5" s="22"/>
      <c r="O5" s="23"/>
      <c r="P5" s="23"/>
      <c r="Q5" s="24"/>
    </row>
    <row r="6" ht="18" customHeight="1">
      <c r="A6" t="s" s="52">
        <v>17</v>
      </c>
      <c r="B6" s="53"/>
      <c r="C6" s="54">
        <v>1000</v>
      </c>
      <c r="D6" t="s" s="55">
        <v>18</v>
      </c>
      <c r="E6" s="56">
        <v>0.75</v>
      </c>
      <c r="F6" s="57"/>
      <c r="G6" s="46"/>
      <c r="H6" s="58"/>
      <c r="I6" s="59">
        <v>16</v>
      </c>
      <c r="J6" s="59">
        <v>50</v>
      </c>
      <c r="K6" t="s" s="60">
        <v>19</v>
      </c>
      <c r="L6" s="61">
        <v>5</v>
      </c>
      <c r="M6" s="51"/>
      <c r="N6" s="22"/>
      <c r="O6" s="23"/>
      <c r="P6" s="23"/>
      <c r="Q6" s="24"/>
    </row>
    <row r="7" ht="18" customHeight="1">
      <c r="A7" t="s" s="62">
        <v>20</v>
      </c>
      <c r="B7" s="63"/>
      <c r="C7" s="64">
        <v>1.25</v>
      </c>
      <c r="D7" t="s" s="55">
        <v>21</v>
      </c>
      <c r="E7" s="65">
        <v>0.7</v>
      </c>
      <c r="F7" s="66"/>
      <c r="G7" s="46"/>
      <c r="H7" s="67"/>
      <c r="I7" s="68"/>
      <c r="J7" s="69">
        <f>$J$6/$L$6*L7</f>
        <v>60</v>
      </c>
      <c r="K7" t="s" s="70">
        <v>22</v>
      </c>
      <c r="L7" s="61">
        <v>6</v>
      </c>
      <c r="M7" s="71"/>
      <c r="N7" s="22"/>
      <c r="O7" s="23"/>
      <c r="P7" s="23"/>
      <c r="Q7" s="24"/>
    </row>
    <row r="8" ht="18" customHeight="1">
      <c r="A8" s="72"/>
      <c r="B8" s="73"/>
      <c r="C8" s="74"/>
      <c r="D8" s="75"/>
      <c r="E8" s="76"/>
      <c r="F8" s="66"/>
      <c r="G8" s="46"/>
      <c r="H8" s="67"/>
      <c r="I8" s="77"/>
      <c r="J8" s="69">
        <f>$J$6/$L$6*L8</f>
        <v>70</v>
      </c>
      <c r="K8" t="s" s="70">
        <v>23</v>
      </c>
      <c r="L8" s="61">
        <v>7</v>
      </c>
      <c r="M8" s="78"/>
      <c r="N8" s="22"/>
      <c r="O8" s="23"/>
      <c r="P8" s="23"/>
      <c r="Q8" s="24"/>
    </row>
    <row r="9" ht="18" customHeight="1">
      <c r="A9" s="79"/>
      <c r="B9" s="80"/>
      <c r="C9" s="81"/>
      <c r="D9" t="s" s="82">
        <v>24</v>
      </c>
      <c r="E9" s="83">
        <f>$E$2/C6</f>
        <v>4.99977769827072</v>
      </c>
      <c r="F9" s="66"/>
      <c r="G9" s="46"/>
      <c r="H9" s="84"/>
      <c r="I9" s="85"/>
      <c r="J9" s="69">
        <f>$J$6/$L$6*L9</f>
        <v>90</v>
      </c>
      <c r="K9" t="s" s="70">
        <v>25</v>
      </c>
      <c r="L9" s="61">
        <v>9</v>
      </c>
      <c r="M9" s="78"/>
      <c r="N9" s="22"/>
      <c r="O9" s="23"/>
      <c r="P9" s="23"/>
      <c r="Q9" s="24"/>
    </row>
    <row r="10" ht="18" customHeight="1">
      <c r="A10" s="79"/>
      <c r="B10" t="s" s="86">
        <v>26</v>
      </c>
      <c r="C10" s="87"/>
      <c r="D10" t="s" s="88">
        <v>27</v>
      </c>
      <c r="E10" s="89">
        <f>E9/C7</f>
        <v>3.99982215861658</v>
      </c>
      <c r="F10" s="45"/>
      <c r="G10" s="46"/>
      <c r="H10" s="84"/>
      <c r="I10" s="85"/>
      <c r="J10" s="69">
        <f>$J$6/$L$6*L10</f>
        <v>120</v>
      </c>
      <c r="K10" t="s" s="70">
        <v>28</v>
      </c>
      <c r="L10" s="61">
        <v>12</v>
      </c>
      <c r="M10" s="78"/>
      <c r="N10" s="22"/>
      <c r="O10" s="23"/>
      <c r="P10" s="23"/>
      <c r="Q10" s="24"/>
    </row>
    <row r="11" ht="19" customHeight="1">
      <c r="A11" s="79"/>
      <c r="B11" t="s" s="90">
        <v>29</v>
      </c>
      <c r="C11" s="91">
        <f>E12</f>
        <v>7.99964431723316</v>
      </c>
      <c r="D11" t="s" s="88">
        <v>30</v>
      </c>
      <c r="E11" s="56">
        <v>0.5</v>
      </c>
      <c r="F11" s="66"/>
      <c r="G11" s="92"/>
      <c r="H11" s="93"/>
      <c r="I11" s="94"/>
      <c r="J11" s="95"/>
      <c r="K11" s="96"/>
      <c r="L11" s="97"/>
      <c r="M11" s="78"/>
      <c r="N11" s="22"/>
      <c r="O11" s="23"/>
      <c r="P11" s="23"/>
      <c r="Q11" s="24"/>
    </row>
    <row r="12" ht="20" customHeight="1">
      <c r="A12" s="79"/>
      <c r="B12" t="s" s="90">
        <v>30</v>
      </c>
      <c r="C12" s="98">
        <v>0.75</v>
      </c>
      <c r="D12" t="s" s="99">
        <v>31</v>
      </c>
      <c r="E12" s="100">
        <f>E10/E11</f>
        <v>7.99964431723316</v>
      </c>
      <c r="F12" s="57"/>
      <c r="G12" s="101"/>
      <c r="H12" s="102"/>
      <c r="I12" s="102"/>
      <c r="J12" s="102"/>
      <c r="K12" s="102"/>
      <c r="L12" s="103"/>
      <c r="M12" s="104"/>
      <c r="N12" s="22"/>
      <c r="O12" s="23"/>
      <c r="P12" s="23"/>
      <c r="Q12" s="24"/>
    </row>
    <row r="13" ht="34" customHeight="1">
      <c r="A13" s="79"/>
      <c r="B13" t="s" s="105">
        <v>32</v>
      </c>
      <c r="C13" s="106">
        <f>C11*C12*C7*C6*E5*E6*E7*4.3</f>
        <v>12697.8729230769</v>
      </c>
      <c r="D13" t="s" s="88">
        <v>33</v>
      </c>
      <c r="E13" s="56">
        <v>0.6667</v>
      </c>
      <c r="F13" s="45"/>
      <c r="G13" s="46"/>
      <c r="H13" t="s" s="107">
        <v>34</v>
      </c>
      <c r="I13" t="s" s="108">
        <v>35</v>
      </c>
      <c r="J13" t="s" s="109">
        <v>15</v>
      </c>
      <c r="K13" t="s" s="110">
        <v>36</v>
      </c>
      <c r="L13" t="s" s="111">
        <v>37</v>
      </c>
      <c r="M13" t="s" s="112">
        <v>38</v>
      </c>
      <c r="N13" s="113"/>
      <c r="O13" s="23"/>
      <c r="P13" s="23"/>
      <c r="Q13" s="24"/>
    </row>
    <row r="14" ht="18" customHeight="1">
      <c r="A14" s="79"/>
      <c r="B14" s="80"/>
      <c r="C14" s="114"/>
      <c r="D14" t="s" s="115">
        <v>39</v>
      </c>
      <c r="E14" s="116">
        <f>E12/E13</f>
        <v>11.9988665325231</v>
      </c>
      <c r="F14" s="45"/>
      <c r="G14" s="46"/>
      <c r="H14" s="117">
        <f>($E$14/$I$6)*$J6</f>
        <v>37.4964579141347</v>
      </c>
      <c r="I14" s="118">
        <f>(ROUND(H14,0)*8.13+5)</f>
        <v>305.81</v>
      </c>
      <c r="J14" t="s" s="119">
        <v>19</v>
      </c>
      <c r="K14" s="120">
        <f>$C$2/(4.3*I14)</f>
        <v>4.98142561538818</v>
      </c>
      <c r="L14" s="121">
        <f>$E$14/M14</f>
        <v>11.9988665325231</v>
      </c>
      <c r="M14" s="122">
        <v>1</v>
      </c>
      <c r="N14" s="113"/>
      <c r="O14" s="23"/>
      <c r="P14" s="23"/>
      <c r="Q14" s="24"/>
    </row>
    <row r="15" ht="18" customHeight="1">
      <c r="A15" s="79"/>
      <c r="B15" s="80"/>
      <c r="C15" s="123"/>
      <c r="D15" s="124"/>
      <c r="E15" s="124"/>
      <c r="F15" s="125"/>
      <c r="G15" s="126"/>
      <c r="H15" s="127">
        <f>($E$14/$I$6)*$J7</f>
        <v>44.9957494969616</v>
      </c>
      <c r="I15" s="118">
        <f>(ROUND(H15,0)*4.52+5)</f>
        <v>208.4</v>
      </c>
      <c r="J15" t="s" s="119">
        <v>22</v>
      </c>
      <c r="K15" s="120">
        <f>$C$2/(4.3*I15)</f>
        <v>7.30983573628532</v>
      </c>
      <c r="L15" s="128">
        <f>$E$14/M15</f>
        <v>14.3986398390277</v>
      </c>
      <c r="M15" s="129">
        <f>$M$14*$L$6/L7</f>
        <v>0.833333333333333</v>
      </c>
      <c r="N15" s="113"/>
      <c r="O15" s="23"/>
      <c r="P15" s="23"/>
      <c r="Q15" s="24"/>
    </row>
    <row r="16" ht="18" customHeight="1">
      <c r="A16" s="79"/>
      <c r="B16" s="80"/>
      <c r="C16" s="123"/>
      <c r="D16" s="23"/>
      <c r="E16" s="130"/>
      <c r="F16" s="125"/>
      <c r="G16" s="126"/>
      <c r="H16" s="127">
        <f>($E$14/$I$6)*$J8</f>
        <v>52.4950410797886</v>
      </c>
      <c r="I16" s="118">
        <f>(ROUND(H16,0)*3.5+5)</f>
        <v>187</v>
      </c>
      <c r="J16" t="s" s="119">
        <v>23</v>
      </c>
      <c r="K16" s="120">
        <f>$C$2/(4.3*I16)</f>
        <v>8.14636239273722</v>
      </c>
      <c r="L16" s="128">
        <f>$E$14/M16</f>
        <v>16.7984131455323</v>
      </c>
      <c r="M16" s="129">
        <f>$M$14*$L$6/L8</f>
        <v>0.714285714285714</v>
      </c>
      <c r="N16" s="113"/>
      <c r="O16" s="23"/>
      <c r="P16" s="23"/>
      <c r="Q16" s="24"/>
    </row>
    <row r="17" ht="18" customHeight="1">
      <c r="A17" s="79"/>
      <c r="B17" s="131"/>
      <c r="C17" s="132"/>
      <c r="D17" s="132"/>
      <c r="E17" s="132"/>
      <c r="F17" s="125"/>
      <c r="G17" s="126"/>
      <c r="H17" s="127">
        <f>($E$14/$I$6)*$J9</f>
        <v>67.4936242454424</v>
      </c>
      <c r="I17" s="118">
        <f>(ROUND(H17,0)*2.75+5)</f>
        <v>189.25</v>
      </c>
      <c r="J17" t="s" s="119">
        <v>25</v>
      </c>
      <c r="K17" s="120">
        <f>$C$2/(4.3*I17)</f>
        <v>8.049509999692789</v>
      </c>
      <c r="L17" s="128">
        <f>$E$14/M17</f>
        <v>21.5979597585416</v>
      </c>
      <c r="M17" s="129">
        <f>$M$14*$L$6/L9</f>
        <v>0.555555555555556</v>
      </c>
      <c r="N17" s="113"/>
      <c r="O17" s="23"/>
      <c r="P17" s="23"/>
      <c r="Q17" s="24"/>
    </row>
    <row r="18" ht="18" customHeight="1">
      <c r="A18" s="133"/>
      <c r="B18" t="s" s="134">
        <v>40</v>
      </c>
      <c r="C18" s="41"/>
      <c r="D18" s="41"/>
      <c r="E18" s="135"/>
      <c r="F18" s="136"/>
      <c r="G18" s="137"/>
      <c r="H18" s="127">
        <f>($E$14/$I$6)*$J10</f>
        <v>89.9914989939233</v>
      </c>
      <c r="I18" s="118">
        <f>(ROUND(H18,0)*1.64+5)</f>
        <v>152.6</v>
      </c>
      <c r="J18" t="s" s="119">
        <v>28</v>
      </c>
      <c r="K18" s="120">
        <f>$C$2/(4.3*I18)</f>
        <v>9.9827638757658</v>
      </c>
      <c r="L18" s="128">
        <f>$E$14/M18</f>
        <v>28.7972796780554</v>
      </c>
      <c r="M18" s="129">
        <f>$M$14*$L$6/L10</f>
        <v>0.416666666666667</v>
      </c>
      <c r="N18" s="113"/>
      <c r="O18" s="23"/>
      <c r="P18" s="23"/>
      <c r="Q18" s="24"/>
    </row>
    <row r="19" ht="19" customHeight="1">
      <c r="A19" s="133"/>
      <c r="B19" t="s" s="138">
        <v>41</v>
      </c>
      <c r="C19" s="139"/>
      <c r="D19" s="139"/>
      <c r="E19" s="140"/>
      <c r="F19" s="136"/>
      <c r="G19" s="141"/>
      <c r="H19" s="142"/>
      <c r="I19" t="s" s="143">
        <v>42</v>
      </c>
      <c r="J19" s="144"/>
      <c r="K19" s="145"/>
      <c r="L19" s="146"/>
      <c r="M19" s="147"/>
      <c r="N19" s="113"/>
      <c r="O19" s="23"/>
      <c r="P19" s="23"/>
      <c r="Q19" s="24"/>
    </row>
    <row r="20" ht="15.75" customHeight="1">
      <c r="A20" s="22"/>
      <c r="B20" s="102"/>
      <c r="C20" s="102"/>
      <c r="D20" s="148"/>
      <c r="E20" s="148"/>
      <c r="F20" s="9"/>
      <c r="G20" s="9"/>
      <c r="H20" s="148"/>
      <c r="I20" s="148"/>
      <c r="J20" s="148"/>
      <c r="K20" s="148"/>
      <c r="L20" s="148"/>
      <c r="M20" s="149"/>
      <c r="N20" s="22"/>
      <c r="O20" s="23"/>
      <c r="P20" s="23"/>
      <c r="Q20" s="24"/>
    </row>
    <row r="21" ht="15.75" customHeight="1">
      <c r="A21" s="150"/>
      <c r="B21" t="s" s="151">
        <v>43</v>
      </c>
      <c r="C21" s="152"/>
      <c r="D21" s="113"/>
      <c r="E21" s="23"/>
      <c r="F21" s="23"/>
      <c r="G21" s="23"/>
      <c r="H21" s="23"/>
      <c r="I21" s="23"/>
      <c r="J21" s="23"/>
      <c r="K21" s="23"/>
      <c r="L21" s="23"/>
      <c r="M21" s="24"/>
      <c r="N21" s="22"/>
      <c r="O21" s="23"/>
      <c r="P21" s="23"/>
      <c r="Q21" s="24"/>
    </row>
    <row r="22" ht="15.75" customHeight="1">
      <c r="A22" s="150"/>
      <c r="B22" s="153"/>
      <c r="C22" s="152"/>
      <c r="D22" s="113"/>
      <c r="E22" s="23"/>
      <c r="F22" s="23"/>
      <c r="G22" s="23"/>
      <c r="H22" s="23"/>
      <c r="I22" s="23"/>
      <c r="J22" s="23"/>
      <c r="K22" s="23"/>
      <c r="L22" s="23"/>
      <c r="M22" s="24"/>
      <c r="N22" s="22"/>
      <c r="O22" s="23"/>
      <c r="P22" s="23"/>
      <c r="Q22" s="24"/>
    </row>
    <row r="23" ht="15.75" customHeight="1">
      <c r="A23" s="22"/>
      <c r="B23" s="148"/>
      <c r="C23" s="148"/>
      <c r="D23" s="23"/>
      <c r="E23" s="23"/>
      <c r="F23" s="23"/>
      <c r="G23" s="23"/>
      <c r="H23" s="23"/>
      <c r="I23" s="23"/>
      <c r="J23" s="23"/>
      <c r="K23" s="23"/>
      <c r="L23" s="23"/>
      <c r="M23" s="24"/>
      <c r="N23" s="22"/>
      <c r="O23" s="23"/>
      <c r="P23" s="23"/>
      <c r="Q23" s="24"/>
    </row>
    <row r="24" ht="15.75" customHeight="1">
      <c r="A24" s="2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4"/>
      <c r="N24" s="22"/>
      <c r="O24" s="23"/>
      <c r="P24" s="23"/>
      <c r="Q24" s="24"/>
    </row>
    <row r="25" ht="15.75" customHeight="1">
      <c r="A25" s="2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4"/>
      <c r="N25" s="22"/>
      <c r="O25" s="23"/>
      <c r="P25" s="23"/>
      <c r="Q25" s="24"/>
    </row>
    <row r="26" ht="15.75" customHeight="1">
      <c r="A26" s="154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6"/>
      <c r="N26" s="22"/>
      <c r="O26" s="23"/>
      <c r="P26" s="23"/>
      <c r="Q26" s="24"/>
    </row>
    <row r="27" ht="15.75" customHeight="1">
      <c r="A27" s="8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23"/>
      <c r="O27" s="23"/>
      <c r="P27" s="23"/>
      <c r="Q27" s="24"/>
    </row>
    <row r="28" ht="15.75" customHeight="1">
      <c r="A28" s="22"/>
      <c r="B28" t="s" s="157">
        <v>44</v>
      </c>
      <c r="C28" s="158"/>
      <c r="D28" s="158"/>
      <c r="E28" s="15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</row>
    <row r="29" ht="15.75" customHeight="1">
      <c r="A29" s="159"/>
      <c r="B29" t="s" s="160">
        <v>45</v>
      </c>
      <c r="C29" t="s" s="160">
        <v>46</v>
      </c>
      <c r="D29" t="s" s="160">
        <v>47</v>
      </c>
      <c r="E29" t="s" s="160">
        <v>48</v>
      </c>
      <c r="F29" s="161"/>
      <c r="G29" s="162"/>
      <c r="H29" s="23"/>
      <c r="I29" s="23"/>
      <c r="J29" s="23"/>
      <c r="K29" s="23"/>
      <c r="L29" s="23"/>
      <c r="M29" s="23"/>
      <c r="N29" s="23"/>
      <c r="O29" s="23"/>
      <c r="P29" s="23"/>
      <c r="Q29" s="24"/>
    </row>
    <row r="30" ht="15.75" customHeight="1">
      <c r="A30" s="159"/>
      <c r="B30" t="s" s="163">
        <v>49</v>
      </c>
      <c r="C30" s="164">
        <v>36.92</v>
      </c>
      <c r="D30" s="165">
        <v>10</v>
      </c>
      <c r="E30" s="166">
        <f>C30*D30</f>
        <v>369.2</v>
      </c>
      <c r="F30" s="161"/>
      <c r="G30" s="162"/>
      <c r="H30" s="23"/>
      <c r="I30" s="23"/>
      <c r="J30" s="23"/>
      <c r="K30" s="23"/>
      <c r="L30" s="23"/>
      <c r="M30" s="23"/>
      <c r="N30" s="23"/>
      <c r="O30" s="23"/>
      <c r="P30" s="23"/>
      <c r="Q30" s="24"/>
    </row>
    <row r="31" ht="15.75" customHeight="1">
      <c r="A31" s="159"/>
      <c r="B31" t="s" s="163">
        <v>50</v>
      </c>
      <c r="C31" s="164">
        <v>14.8</v>
      </c>
      <c r="D31" s="167"/>
      <c r="E31" s="166">
        <f>C31*D31</f>
        <v>0</v>
      </c>
      <c r="F31" s="161"/>
      <c r="G31" s="162"/>
      <c r="H31" s="23"/>
      <c r="I31" s="23"/>
      <c r="J31" s="23"/>
      <c r="K31" s="23"/>
      <c r="L31" s="23"/>
      <c r="M31" s="23"/>
      <c r="N31" s="23"/>
      <c r="O31" s="23"/>
      <c r="P31" s="23"/>
      <c r="Q31" s="24"/>
    </row>
    <row r="32" ht="15.75" customHeight="1">
      <c r="A32" s="159"/>
      <c r="B32" t="s" s="163">
        <v>51</v>
      </c>
      <c r="C32" s="164">
        <v>8.130000000000001</v>
      </c>
      <c r="D32" s="165">
        <v>25</v>
      </c>
      <c r="E32" s="166">
        <f>C32*D32</f>
        <v>203.25</v>
      </c>
      <c r="F32" s="161"/>
      <c r="G32" s="162"/>
      <c r="H32" s="23"/>
      <c r="I32" s="23"/>
      <c r="J32" s="23"/>
      <c r="K32" s="23"/>
      <c r="L32" s="23"/>
      <c r="M32" s="23"/>
      <c r="N32" s="23"/>
      <c r="O32" s="23"/>
      <c r="P32" s="23"/>
      <c r="Q32" s="24"/>
    </row>
    <row r="33" ht="15.75" customHeight="1">
      <c r="A33" s="159"/>
      <c r="B33" t="s" s="163">
        <v>52</v>
      </c>
      <c r="C33" s="164">
        <v>4.52</v>
      </c>
      <c r="D33" s="167"/>
      <c r="E33" s="166">
        <f>C33*D33</f>
        <v>0</v>
      </c>
      <c r="F33" s="161"/>
      <c r="G33" s="162"/>
      <c r="H33" s="23"/>
      <c r="I33" s="23"/>
      <c r="J33" s="23"/>
      <c r="K33" s="23"/>
      <c r="L33" s="23"/>
      <c r="M33" s="23"/>
      <c r="N33" s="23"/>
      <c r="O33" s="23"/>
      <c r="P33" s="23"/>
      <c r="Q33" s="24"/>
    </row>
    <row r="34" ht="15.75" customHeight="1">
      <c r="A34" s="159"/>
      <c r="B34" t="s" s="163">
        <v>53</v>
      </c>
      <c r="C34" s="164">
        <v>3.5</v>
      </c>
      <c r="D34" s="168"/>
      <c r="E34" s="166">
        <f>C34*D34</f>
        <v>0</v>
      </c>
      <c r="F34" s="161"/>
      <c r="G34" s="162"/>
      <c r="H34" s="23"/>
      <c r="I34" s="23"/>
      <c r="J34" s="23"/>
      <c r="K34" s="23"/>
      <c r="L34" s="23"/>
      <c r="M34" s="23"/>
      <c r="N34" s="23"/>
      <c r="O34" s="23"/>
      <c r="P34" s="23"/>
      <c r="Q34" s="24"/>
    </row>
    <row r="35" ht="15.75" customHeight="1">
      <c r="A35" s="159"/>
      <c r="B35" t="s" s="163">
        <v>54</v>
      </c>
      <c r="C35" s="164">
        <v>2.75</v>
      </c>
      <c r="D35" s="167"/>
      <c r="E35" s="166">
        <f>C35*D35</f>
        <v>0</v>
      </c>
      <c r="F35" s="161"/>
      <c r="G35" s="162"/>
      <c r="H35" s="23"/>
      <c r="I35" s="23"/>
      <c r="J35" s="23"/>
      <c r="K35" s="23"/>
      <c r="L35" s="23"/>
      <c r="M35" s="23"/>
      <c r="N35" s="23"/>
      <c r="O35" s="23"/>
      <c r="P35" s="23"/>
      <c r="Q35" s="24"/>
    </row>
    <row r="36" ht="15.75" customHeight="1">
      <c r="A36" s="159"/>
      <c r="B36" t="s" s="163">
        <v>55</v>
      </c>
      <c r="C36" s="164">
        <v>1.64</v>
      </c>
      <c r="D36" s="167"/>
      <c r="E36" s="166">
        <f>C36*D36</f>
        <v>0</v>
      </c>
      <c r="F36" s="161"/>
      <c r="G36" s="162"/>
      <c r="H36" s="23"/>
      <c r="I36" s="23"/>
      <c r="J36" s="23"/>
      <c r="K36" s="23"/>
      <c r="L36" s="23"/>
      <c r="M36" s="23"/>
      <c r="N36" s="23"/>
      <c r="O36" s="23"/>
      <c r="P36" s="23"/>
      <c r="Q36" s="24"/>
    </row>
    <row r="37" ht="15.75" customHeight="1">
      <c r="A37" s="22"/>
      <c r="B37" s="169"/>
      <c r="C37" s="169"/>
      <c r="D37" t="s" s="170">
        <v>56</v>
      </c>
      <c r="E37" s="171">
        <f>SUM(E30:E36)</f>
        <v>572.45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</row>
    <row r="38" ht="15.7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</row>
    <row r="39" ht="15.7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</row>
    <row r="40" ht="15.75" customHeight="1">
      <c r="A40" s="22"/>
      <c r="B40" t="s" s="157">
        <v>57</v>
      </c>
      <c r="C40" s="158"/>
      <c r="D40" s="158"/>
      <c r="E40" s="158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</row>
    <row r="41" ht="15.75" customHeight="1">
      <c r="A41" s="159"/>
      <c r="B41" t="s" s="160">
        <v>45</v>
      </c>
      <c r="C41" t="s" s="160">
        <v>46</v>
      </c>
      <c r="D41" t="s" s="160">
        <v>47</v>
      </c>
      <c r="E41" t="s" s="160">
        <v>48</v>
      </c>
      <c r="F41" s="161"/>
      <c r="G41" s="162"/>
      <c r="H41" s="23"/>
      <c r="I41" s="23"/>
      <c r="J41" s="23"/>
      <c r="K41" s="23"/>
      <c r="L41" s="23"/>
      <c r="M41" s="23"/>
      <c r="N41" s="23"/>
      <c r="O41" s="23"/>
      <c r="P41" s="23"/>
      <c r="Q41" s="24"/>
    </row>
    <row r="42" ht="15.75" customHeight="1">
      <c r="A42" s="159"/>
      <c r="B42" t="s" s="163">
        <v>49</v>
      </c>
      <c r="C42" s="164">
        <v>39.55</v>
      </c>
      <c r="D42" s="165">
        <v>5</v>
      </c>
      <c r="E42" s="166">
        <f>C42*D42</f>
        <v>197.75</v>
      </c>
      <c r="F42" s="161"/>
      <c r="G42" s="162"/>
      <c r="H42" s="23"/>
      <c r="I42" s="23"/>
      <c r="J42" s="23"/>
      <c r="K42" s="23"/>
      <c r="L42" s="23"/>
      <c r="M42" s="23"/>
      <c r="N42" s="23"/>
      <c r="O42" s="23"/>
      <c r="P42" s="23"/>
      <c r="Q42" s="24"/>
    </row>
    <row r="43" ht="15.75" customHeight="1">
      <c r="A43" s="159"/>
      <c r="B43" t="s" s="163">
        <v>58</v>
      </c>
      <c r="C43" s="164">
        <v>15.86</v>
      </c>
      <c r="D43" s="167"/>
      <c r="E43" s="166">
        <f>C43*D43</f>
        <v>0</v>
      </c>
      <c r="F43" s="161"/>
      <c r="G43" s="162"/>
      <c r="H43" s="23"/>
      <c r="I43" s="23"/>
      <c r="J43" s="23"/>
      <c r="K43" s="23"/>
      <c r="L43" s="23"/>
      <c r="M43" s="23"/>
      <c r="N43" s="23"/>
      <c r="O43" s="23"/>
      <c r="P43" s="23"/>
      <c r="Q43" s="24"/>
    </row>
    <row r="44" ht="15.75" customHeight="1">
      <c r="A44" s="159"/>
      <c r="B44" t="s" s="163">
        <v>51</v>
      </c>
      <c r="C44" s="164">
        <v>8.710000000000001</v>
      </c>
      <c r="D44" s="167"/>
      <c r="E44" s="166">
        <f>C44*D44</f>
        <v>0</v>
      </c>
      <c r="F44" s="161"/>
      <c r="G44" s="162"/>
      <c r="H44" s="23"/>
      <c r="I44" s="23"/>
      <c r="J44" s="23"/>
      <c r="K44" s="23"/>
      <c r="L44" s="23"/>
      <c r="M44" s="23"/>
      <c r="N44" s="23"/>
      <c r="O44" s="23"/>
      <c r="P44" s="23"/>
      <c r="Q44" s="24"/>
    </row>
    <row r="45" ht="15.75" customHeight="1">
      <c r="A45" s="159"/>
      <c r="B45" t="s" s="163">
        <v>52</v>
      </c>
      <c r="C45" s="164">
        <v>4.84</v>
      </c>
      <c r="D45" s="167"/>
      <c r="E45" s="166">
        <f>C45*D45</f>
        <v>0</v>
      </c>
      <c r="F45" s="161"/>
      <c r="G45" s="162"/>
      <c r="H45" s="23"/>
      <c r="I45" s="23"/>
      <c r="J45" s="23"/>
      <c r="K45" s="23"/>
      <c r="L45" s="23"/>
      <c r="M45" s="23"/>
      <c r="N45" s="23"/>
      <c r="O45" s="23"/>
      <c r="P45" s="23"/>
      <c r="Q45" s="24"/>
    </row>
    <row r="46" ht="15.75" customHeight="1">
      <c r="A46" s="159"/>
      <c r="B46" t="s" s="163">
        <v>53</v>
      </c>
      <c r="C46" s="164">
        <v>3.75</v>
      </c>
      <c r="D46" s="167"/>
      <c r="E46" s="166">
        <f>C46*D46</f>
        <v>0</v>
      </c>
      <c r="F46" s="161"/>
      <c r="G46" s="162"/>
      <c r="H46" s="23"/>
      <c r="I46" s="23"/>
      <c r="J46" s="23"/>
      <c r="K46" s="23"/>
      <c r="L46" s="23"/>
      <c r="M46" s="23"/>
      <c r="N46" s="23"/>
      <c r="O46" s="23"/>
      <c r="P46" s="23"/>
      <c r="Q46" s="24"/>
    </row>
    <row r="47" ht="15.75" customHeight="1">
      <c r="A47" s="159"/>
      <c r="B47" t="s" s="163">
        <v>54</v>
      </c>
      <c r="C47" s="164">
        <v>2.94</v>
      </c>
      <c r="D47" s="168"/>
      <c r="E47" s="166">
        <f>C47*D47</f>
        <v>0</v>
      </c>
      <c r="F47" s="161"/>
      <c r="G47" s="162"/>
      <c r="H47" s="23"/>
      <c r="I47" s="23"/>
      <c r="J47" s="23"/>
      <c r="K47" s="23"/>
      <c r="L47" s="23"/>
      <c r="M47" s="23"/>
      <c r="N47" s="23"/>
      <c r="O47" s="23"/>
      <c r="P47" s="23"/>
      <c r="Q47" s="24"/>
    </row>
    <row r="48" ht="15.75" customHeight="1">
      <c r="A48" s="159"/>
      <c r="B48" t="s" s="163">
        <v>55</v>
      </c>
      <c r="C48" s="164">
        <v>1.76</v>
      </c>
      <c r="D48" s="167"/>
      <c r="E48" s="166">
        <f>C48*D48</f>
        <v>0</v>
      </c>
      <c r="F48" s="161"/>
      <c r="G48" s="162"/>
      <c r="H48" s="23"/>
      <c r="I48" s="23"/>
      <c r="J48" s="23"/>
      <c r="K48" s="23"/>
      <c r="L48" s="23"/>
      <c r="M48" s="23"/>
      <c r="N48" s="23"/>
      <c r="O48" s="23"/>
      <c r="P48" s="23"/>
      <c r="Q48" s="24"/>
    </row>
    <row r="49" ht="15.75" customHeight="1">
      <c r="A49" s="22"/>
      <c r="B49" s="169"/>
      <c r="C49" s="169"/>
      <c r="D49" s="172">
        <f>SUM(D42:D48)</f>
        <v>5</v>
      </c>
      <c r="E49" s="171">
        <f>SUM(E42:E48)</f>
        <v>197.75</v>
      </c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</row>
    <row r="50" ht="15.7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</row>
    <row r="51" ht="15.75" customHeight="1">
      <c r="A51" s="22"/>
      <c r="B51" t="s" s="157">
        <v>59</v>
      </c>
      <c r="C51" s="158"/>
      <c r="D51" s="158"/>
      <c r="E51" s="158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</row>
    <row r="52" ht="15.75" customHeight="1">
      <c r="A52" s="159"/>
      <c r="B52" t="s" s="160">
        <v>45</v>
      </c>
      <c r="C52" t="s" s="160">
        <v>46</v>
      </c>
      <c r="D52" t="s" s="160">
        <v>47</v>
      </c>
      <c r="E52" t="s" s="160">
        <v>48</v>
      </c>
      <c r="F52" s="161"/>
      <c r="G52" s="162"/>
      <c r="H52" s="23"/>
      <c r="I52" s="23"/>
      <c r="J52" s="23"/>
      <c r="K52" s="23"/>
      <c r="L52" s="23"/>
      <c r="M52" s="23"/>
      <c r="N52" s="23"/>
      <c r="O52" s="23"/>
      <c r="P52" s="23"/>
      <c r="Q52" s="24"/>
    </row>
    <row r="53" ht="15.75" customHeight="1">
      <c r="A53" s="159"/>
      <c r="B53" t="s" s="163">
        <v>49</v>
      </c>
      <c r="C53" s="164">
        <v>42.19</v>
      </c>
      <c r="D53" s="167"/>
      <c r="E53" s="166">
        <f>C53*D53</f>
        <v>0</v>
      </c>
      <c r="F53" s="161"/>
      <c r="G53" s="162"/>
      <c r="H53" s="23"/>
      <c r="I53" s="23"/>
      <c r="J53" s="23"/>
      <c r="K53" s="23"/>
      <c r="L53" s="23"/>
      <c r="M53" s="23"/>
      <c r="N53" s="23"/>
      <c r="O53" s="23"/>
      <c r="P53" s="23"/>
      <c r="Q53" s="24"/>
    </row>
    <row r="54" ht="15.75" customHeight="1">
      <c r="A54" s="159"/>
      <c r="B54" t="s" s="163">
        <v>51</v>
      </c>
      <c r="C54" s="164">
        <v>9.289999999999999</v>
      </c>
      <c r="D54" s="167"/>
      <c r="E54" s="166">
        <f>C54*D54</f>
        <v>0</v>
      </c>
      <c r="F54" s="161"/>
      <c r="G54" s="162"/>
      <c r="H54" s="23"/>
      <c r="I54" s="23"/>
      <c r="J54" s="23"/>
      <c r="K54" s="23"/>
      <c r="L54" s="23"/>
      <c r="M54" s="23"/>
      <c r="N54" s="23"/>
      <c r="O54" s="23"/>
      <c r="P54" s="23"/>
      <c r="Q54" s="24"/>
    </row>
    <row r="55" ht="15.75" customHeight="1">
      <c r="A55" s="159"/>
      <c r="B55" t="s" s="163">
        <v>52</v>
      </c>
      <c r="C55" s="164">
        <v>5.17</v>
      </c>
      <c r="D55" s="167"/>
      <c r="E55" s="166">
        <f>C55*D55</f>
        <v>0</v>
      </c>
      <c r="F55" s="161"/>
      <c r="G55" s="162"/>
      <c r="H55" s="23"/>
      <c r="I55" s="23"/>
      <c r="J55" s="23"/>
      <c r="K55" s="23"/>
      <c r="L55" s="23"/>
      <c r="M55" s="23"/>
      <c r="N55" s="23"/>
      <c r="O55" s="23"/>
      <c r="P55" s="23"/>
      <c r="Q55" s="24"/>
    </row>
    <row r="56" ht="15.75" customHeight="1">
      <c r="A56" s="159"/>
      <c r="B56" t="s" s="163">
        <v>53</v>
      </c>
      <c r="C56" s="164">
        <v>4</v>
      </c>
      <c r="D56" s="168"/>
      <c r="E56" s="166">
        <f>C56*D56</f>
        <v>0</v>
      </c>
      <c r="F56" s="161"/>
      <c r="G56" s="162"/>
      <c r="H56" s="23"/>
      <c r="I56" s="23"/>
      <c r="J56" s="23"/>
      <c r="K56" s="23"/>
      <c r="L56" s="23"/>
      <c r="M56" s="23"/>
      <c r="N56" s="23"/>
      <c r="O56" s="23"/>
      <c r="P56" s="23"/>
      <c r="Q56" s="24"/>
    </row>
    <row r="57" ht="15.75" customHeight="1">
      <c r="A57" s="159"/>
      <c r="B57" t="s" s="163">
        <v>54</v>
      </c>
      <c r="C57" s="164">
        <v>3.14</v>
      </c>
      <c r="D57" s="167"/>
      <c r="E57" s="166">
        <f>C57*D57</f>
        <v>0</v>
      </c>
      <c r="F57" s="161"/>
      <c r="G57" s="162"/>
      <c r="H57" s="23"/>
      <c r="I57" s="23"/>
      <c r="J57" s="23"/>
      <c r="K57" s="23"/>
      <c r="L57" s="23"/>
      <c r="M57" s="23"/>
      <c r="N57" s="23"/>
      <c r="O57" s="23"/>
      <c r="P57" s="23"/>
      <c r="Q57" s="24"/>
    </row>
    <row r="58" ht="15.75" customHeight="1">
      <c r="A58" s="159"/>
      <c r="B58" t="s" s="163">
        <v>55</v>
      </c>
      <c r="C58" s="164">
        <v>1.87</v>
      </c>
      <c r="D58" s="167"/>
      <c r="E58" s="166">
        <f>C58*D58</f>
        <v>0</v>
      </c>
      <c r="F58" s="161"/>
      <c r="G58" s="162"/>
      <c r="H58" s="23"/>
      <c r="I58" s="23"/>
      <c r="J58" s="23"/>
      <c r="K58" s="23"/>
      <c r="L58" s="23"/>
      <c r="M58" s="23"/>
      <c r="N58" s="23"/>
      <c r="O58" s="23"/>
      <c r="P58" s="23"/>
      <c r="Q58" s="24"/>
    </row>
    <row r="59" ht="15.75" customHeight="1">
      <c r="A59" s="22"/>
      <c r="B59" s="169"/>
      <c r="C59" s="169"/>
      <c r="D59" t="s" s="170">
        <v>56</v>
      </c>
      <c r="E59" s="171">
        <f>SUM(E53:E58)</f>
        <v>0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</row>
    <row r="60" ht="15.75" customHeight="1">
      <c r="A60" s="22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</row>
    <row r="61" ht="15.75" customHeight="1">
      <c r="A61" s="22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</row>
    <row r="62" ht="15.75" customHeight="1">
      <c r="A62" s="22"/>
      <c r="B62" t="s" s="157">
        <v>60</v>
      </c>
      <c r="C62" s="158"/>
      <c r="D62" s="158"/>
      <c r="E62" s="158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</row>
    <row r="63" ht="15.75" customHeight="1">
      <c r="A63" s="159"/>
      <c r="B63" t="s" s="160">
        <v>45</v>
      </c>
      <c r="C63" t="s" s="160">
        <v>46</v>
      </c>
      <c r="D63" t="s" s="160">
        <v>47</v>
      </c>
      <c r="E63" t="s" s="160">
        <v>48</v>
      </c>
      <c r="F63" s="161"/>
      <c r="G63" s="162"/>
      <c r="H63" s="23"/>
      <c r="I63" s="23"/>
      <c r="J63" s="23"/>
      <c r="K63" s="23"/>
      <c r="L63" s="23"/>
      <c r="M63" s="23"/>
      <c r="N63" s="23"/>
      <c r="O63" s="23"/>
      <c r="P63" s="23"/>
      <c r="Q63" s="24"/>
    </row>
    <row r="64" ht="15.75" customHeight="1">
      <c r="A64" s="159"/>
      <c r="B64" t="s" s="163">
        <v>49</v>
      </c>
      <c r="C64" s="164">
        <v>44.83</v>
      </c>
      <c r="D64" s="167"/>
      <c r="E64" s="166">
        <f>C64*D64</f>
        <v>0</v>
      </c>
      <c r="F64" s="161"/>
      <c r="G64" s="162"/>
      <c r="H64" s="23"/>
      <c r="I64" s="23"/>
      <c r="J64" s="23"/>
      <c r="K64" s="23"/>
      <c r="L64" s="23"/>
      <c r="M64" s="23"/>
      <c r="N64" s="23"/>
      <c r="O64" s="23"/>
      <c r="P64" s="23"/>
      <c r="Q64" s="24"/>
    </row>
    <row r="65" ht="15.75" customHeight="1">
      <c r="A65" s="159"/>
      <c r="B65" t="s" s="163">
        <v>51</v>
      </c>
      <c r="C65" s="164">
        <v>9.869999999999999</v>
      </c>
      <c r="D65" s="167"/>
      <c r="E65" s="166">
        <f>C65*D65</f>
        <v>0</v>
      </c>
      <c r="F65" s="161"/>
      <c r="G65" s="162"/>
      <c r="H65" s="23"/>
      <c r="I65" s="23"/>
      <c r="J65" s="23"/>
      <c r="K65" s="23"/>
      <c r="L65" s="23"/>
      <c r="M65" s="23"/>
      <c r="N65" s="23"/>
      <c r="O65" s="23"/>
      <c r="P65" s="23"/>
      <c r="Q65" s="24"/>
    </row>
    <row r="66" ht="15.75" customHeight="1">
      <c r="A66" s="159"/>
      <c r="B66" t="s" s="163">
        <v>52</v>
      </c>
      <c r="C66" s="164">
        <v>5.49</v>
      </c>
      <c r="D66" s="167"/>
      <c r="E66" s="166">
        <f>C66*D66</f>
        <v>0</v>
      </c>
      <c r="F66" s="161"/>
      <c r="G66" s="162"/>
      <c r="H66" s="23"/>
      <c r="I66" s="23"/>
      <c r="J66" s="23"/>
      <c r="K66" s="23"/>
      <c r="L66" s="23"/>
      <c r="M66" s="23"/>
      <c r="N66" s="23"/>
      <c r="O66" s="23"/>
      <c r="P66" s="23"/>
      <c r="Q66" s="24"/>
    </row>
    <row r="67" ht="15.75" customHeight="1">
      <c r="A67" s="159"/>
      <c r="B67" t="s" s="163">
        <v>53</v>
      </c>
      <c r="C67" s="164">
        <v>4.25</v>
      </c>
      <c r="D67" s="168"/>
      <c r="E67" s="166">
        <f>C67*D67</f>
        <v>0</v>
      </c>
      <c r="F67" s="161"/>
      <c r="G67" s="162"/>
      <c r="H67" s="23"/>
      <c r="I67" s="23"/>
      <c r="J67" s="23"/>
      <c r="K67" s="23"/>
      <c r="L67" s="23"/>
      <c r="M67" s="23"/>
      <c r="N67" s="23"/>
      <c r="O67" s="23"/>
      <c r="P67" s="23"/>
      <c r="Q67" s="24"/>
    </row>
    <row r="68" ht="15.75" customHeight="1">
      <c r="A68" s="159"/>
      <c r="B68" t="s" s="163">
        <v>54</v>
      </c>
      <c r="C68" s="164">
        <v>3.34</v>
      </c>
      <c r="D68" s="167"/>
      <c r="E68" s="166">
        <f>C68*D68</f>
        <v>0</v>
      </c>
      <c r="F68" s="161"/>
      <c r="G68" s="162"/>
      <c r="H68" s="23"/>
      <c r="I68" s="23"/>
      <c r="J68" s="23"/>
      <c r="K68" s="23"/>
      <c r="L68" s="23"/>
      <c r="M68" s="23"/>
      <c r="N68" s="23"/>
      <c r="O68" s="23"/>
      <c r="P68" s="23"/>
      <c r="Q68" s="24"/>
    </row>
    <row r="69" ht="15.75" customHeight="1">
      <c r="A69" s="159"/>
      <c r="B69" t="s" s="163">
        <v>55</v>
      </c>
      <c r="C69" s="164">
        <v>1.99</v>
      </c>
      <c r="D69" s="167"/>
      <c r="E69" s="166">
        <f>C69*D69</f>
        <v>0</v>
      </c>
      <c r="F69" s="161"/>
      <c r="G69" s="162"/>
      <c r="H69" s="23"/>
      <c r="I69" s="23"/>
      <c r="J69" s="23"/>
      <c r="K69" s="23"/>
      <c r="L69" s="23"/>
      <c r="M69" s="23"/>
      <c r="N69" s="23"/>
      <c r="O69" s="23"/>
      <c r="P69" s="23"/>
      <c r="Q69" s="24"/>
    </row>
    <row r="70" ht="15.75" customHeight="1">
      <c r="A70" s="154"/>
      <c r="B70" s="173"/>
      <c r="C70" s="173"/>
      <c r="D70" t="s" s="174">
        <v>56</v>
      </c>
      <c r="E70" s="175">
        <f>SUM(E64:E69)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6"/>
    </row>
  </sheetData>
  <mergeCells count="7">
    <mergeCell ref="H5:H6"/>
    <mergeCell ref="B19:E19"/>
    <mergeCell ref="B18:E18"/>
    <mergeCell ref="A5:B5"/>
    <mergeCell ref="A6:B6"/>
    <mergeCell ref="A7:B7"/>
    <mergeCell ref="B21:C22"/>
  </mergeCells>
  <conditionalFormatting sqref="C30:C36 E30:E37 C42:C48 E42:E49 C53:C58 E53:E59 C64:C69 E64:E70">
    <cfRule type="cellIs" dxfId="0" priority="1" operator="lessThan" stopIfTrue="1">
      <formula>0</formula>
    </cfRule>
  </conditionalFormatting>
  <hyperlinks>
    <hyperlink ref="B21" r:id="rId1" location="" tooltip="" display="CLICK HERE FOR STANDING BONUS LEAD ORDER FORM"/>
  </hyperlink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